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20" windowHeight="7755" tabRatio="675" firstSheet="1" activeTab="6"/>
  </bookViews>
  <sheets>
    <sheet name="สรุปสถานะการปี 2557 ก.ย. 2557" sheetId="24" r:id="rId1"/>
    <sheet name="กระดาษทำการวิกฤต 0-7 ระดับ" sheetId="22" r:id="rId2"/>
    <sheet name="คะแนนบัญชี" sheetId="20" r:id="rId3"/>
    <sheet name="รายได้-ค่าใช้จ่าย (Planfin)" sheetId="23" r:id="rId4"/>
    <sheet name="รพสต.อยุธยา" sheetId="28" r:id="rId5"/>
    <sheet name="รพสต.อยุธยา (2)" sheetId="29" r:id="rId6"/>
    <sheet name="เงินบำรุงคงเหลือ" sheetId="31" r:id="rId7"/>
    <sheet name="Sheet2" sheetId="26" r:id="rId8"/>
    <sheet name="Sheet3" sheetId="27" r:id="rId9"/>
    <sheet name="Cmi57" sheetId="30" r:id="rId10"/>
  </sheets>
  <externalReferences>
    <externalReference r:id="rId11"/>
  </externalReferences>
  <definedNames>
    <definedName name="_xlnm._FilterDatabase" localSheetId="6" hidden="1">เงินบำรุงคงเหลือ!$A$1:$G$479</definedName>
    <definedName name="_xlnm._FilterDatabase" localSheetId="4" hidden="1">รพสต.อยุธยา!$A$4:$K$228</definedName>
    <definedName name="_xlnm._FilterDatabase" localSheetId="5" hidden="1">'รพสต.อยุธยา (2)'!$A$4:$K$212</definedName>
    <definedName name="_xlnm.Print_Titles" localSheetId="3">'รายได้-ค่าใช้จ่าย (Planfin)'!$1:$4</definedName>
  </definedNames>
  <calcPr calcId="145621"/>
</workbook>
</file>

<file path=xl/calcChain.xml><?xml version="1.0" encoding="utf-8"?>
<calcChain xmlns="http://schemas.openxmlformats.org/spreadsheetml/2006/main">
  <c r="H479" i="31" l="1"/>
  <c r="H478" i="31"/>
  <c r="H476" i="31"/>
  <c r="H475" i="31"/>
  <c r="H473" i="31"/>
  <c r="H472" i="31"/>
  <c r="H459" i="31"/>
  <c r="H449" i="31"/>
  <c r="H448" i="31"/>
  <c r="H446" i="31"/>
  <c r="H445" i="31"/>
  <c r="H443" i="31"/>
  <c r="H442" i="31"/>
  <c r="H429" i="31"/>
  <c r="H419" i="31"/>
  <c r="H418" i="31"/>
  <c r="H416" i="31"/>
  <c r="H415" i="31"/>
  <c r="H413" i="31"/>
  <c r="H412" i="31"/>
  <c r="H399" i="31"/>
  <c r="H389" i="31"/>
  <c r="H388" i="31"/>
  <c r="H386" i="31"/>
  <c r="H385" i="31"/>
  <c r="H383" i="31"/>
  <c r="H382" i="31"/>
  <c r="H369" i="31"/>
  <c r="H360" i="31"/>
  <c r="H359" i="31"/>
  <c r="H357" i="31"/>
  <c r="H356" i="31"/>
  <c r="H354" i="31"/>
  <c r="H353" i="31"/>
  <c r="H340" i="31"/>
  <c r="H330" i="31"/>
  <c r="H329" i="31"/>
  <c r="H327" i="31"/>
  <c r="H326" i="31"/>
  <c r="H324" i="31"/>
  <c r="H323" i="31"/>
  <c r="H311" i="31"/>
  <c r="H301" i="31"/>
  <c r="H300" i="31"/>
  <c r="H298" i="31"/>
  <c r="H297" i="31"/>
  <c r="H295" i="31"/>
  <c r="H294" i="31"/>
  <c r="H281" i="31"/>
  <c r="H271" i="31"/>
  <c r="H270" i="31"/>
  <c r="H268" i="31"/>
  <c r="H267" i="31"/>
  <c r="H265" i="31"/>
  <c r="H264" i="31"/>
  <c r="H251" i="31"/>
  <c r="H241" i="31"/>
  <c r="H240" i="31"/>
  <c r="H238" i="31"/>
  <c r="H237" i="31"/>
  <c r="H235" i="31"/>
  <c r="H234" i="31"/>
  <c r="H221" i="31"/>
  <c r="H211" i="31"/>
  <c r="H210" i="31"/>
  <c r="H208" i="31"/>
  <c r="H207" i="31"/>
  <c r="H205" i="31"/>
  <c r="H204" i="31"/>
  <c r="H191" i="31"/>
  <c r="H181" i="31"/>
  <c r="H180" i="31"/>
  <c r="H178" i="31"/>
  <c r="H177" i="31"/>
  <c r="H175" i="31"/>
  <c r="H174" i="31"/>
  <c r="H161" i="31"/>
  <c r="H151" i="31"/>
  <c r="H150" i="31"/>
  <c r="H148" i="31"/>
  <c r="H147" i="31"/>
  <c r="H145" i="31"/>
  <c r="H144" i="31"/>
  <c r="H131" i="31"/>
  <c r="H121" i="31"/>
  <c r="H120" i="31"/>
  <c r="H118" i="31"/>
  <c r="H117" i="31"/>
  <c r="H115" i="31"/>
  <c r="H114" i="31"/>
  <c r="H101" i="31"/>
  <c r="H91" i="31"/>
  <c r="H90" i="31"/>
  <c r="H88" i="31"/>
  <c r="H87" i="31"/>
  <c r="H85" i="31"/>
  <c r="H84" i="31"/>
  <c r="H71" i="31"/>
  <c r="H61" i="31"/>
  <c r="H60" i="31"/>
  <c r="H58" i="31"/>
  <c r="H57" i="31"/>
  <c r="H55" i="31"/>
  <c r="H54" i="31"/>
  <c r="H41" i="31"/>
  <c r="H31" i="31"/>
  <c r="H30" i="31"/>
  <c r="H28" i="31"/>
  <c r="H27" i="31"/>
  <c r="H25" i="31"/>
  <c r="H24" i="31"/>
  <c r="H11" i="31"/>
  <c r="P6" i="30" l="1"/>
  <c r="U15" i="22" l="1"/>
  <c r="U16" i="22"/>
  <c r="U17" i="22"/>
  <c r="Q29" i="22"/>
  <c r="P29" i="22"/>
  <c r="O29" i="22"/>
  <c r="Q14" i="22" l="1"/>
  <c r="Q44" i="30" l="1"/>
  <c r="N44" i="30"/>
  <c r="M44" i="30"/>
  <c r="L44" i="30"/>
  <c r="K44" i="30"/>
  <c r="J44" i="30"/>
  <c r="I44" i="30"/>
  <c r="H44" i="30"/>
  <c r="G44" i="30"/>
  <c r="F44" i="30"/>
  <c r="E44" i="30"/>
  <c r="D44" i="30"/>
  <c r="C44" i="30"/>
  <c r="Q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Q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Q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Q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Q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Q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Q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Q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Q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Q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Q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Q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Q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Q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Q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P28" i="30"/>
  <c r="Y23" i="30"/>
  <c r="X23" i="30" s="1"/>
  <c r="W23" i="30"/>
  <c r="Q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Y22" i="30"/>
  <c r="X22" i="30" s="1"/>
  <c r="Q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Y21" i="30"/>
  <c r="X21" i="30" s="1"/>
  <c r="W21" i="30"/>
  <c r="Q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Y19" i="30"/>
  <c r="X19" i="30" s="1"/>
  <c r="W19" i="30"/>
  <c r="Q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Y18" i="30"/>
  <c r="X18" i="30" s="1"/>
  <c r="W18" i="30"/>
  <c r="Q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Y17" i="30"/>
  <c r="X17" i="30" s="1"/>
  <c r="Q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Y16" i="30"/>
  <c r="X16" i="30" s="1"/>
  <c r="W16" i="30"/>
  <c r="Q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Y15" i="30"/>
  <c r="X15" i="30" s="1"/>
  <c r="W15" i="30"/>
  <c r="Q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Y14" i="30"/>
  <c r="X14" i="30" s="1"/>
  <c r="W14" i="30"/>
  <c r="Q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Y13" i="30"/>
  <c r="X13" i="30" s="1"/>
  <c r="W13" i="30"/>
  <c r="Q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Y12" i="30"/>
  <c r="X12" i="30" s="1"/>
  <c r="W12" i="30"/>
  <c r="Q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Y11" i="30"/>
  <c r="X11" i="30" s="1"/>
  <c r="Q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Y10" i="30"/>
  <c r="X10" i="30" s="1"/>
  <c r="W10" i="30"/>
  <c r="Q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Y8" i="30"/>
  <c r="X8" i="30" s="1"/>
  <c r="W8" i="30"/>
  <c r="Q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Y6" i="30"/>
  <c r="X6" i="30" s="1"/>
  <c r="W6" i="30"/>
  <c r="Q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X4" i="30"/>
  <c r="W4" i="30"/>
  <c r="R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P2" i="30"/>
  <c r="R43" i="30" s="1"/>
  <c r="W17" i="30" l="1"/>
  <c r="W22" i="30"/>
  <c r="W11" i="30"/>
  <c r="R6" i="30"/>
  <c r="P10" i="30"/>
  <c r="R10" i="30"/>
  <c r="P12" i="30"/>
  <c r="R12" i="30"/>
  <c r="P14" i="30"/>
  <c r="R14" i="30"/>
  <c r="P16" i="30"/>
  <c r="R16" i="30"/>
  <c r="P18" i="30"/>
  <c r="R18" i="30"/>
  <c r="P21" i="30"/>
  <c r="R21" i="30"/>
  <c r="P23" i="30"/>
  <c r="R23" i="30"/>
  <c r="P30" i="30"/>
  <c r="R30" i="30"/>
  <c r="P32" i="30"/>
  <c r="R32" i="30"/>
  <c r="P34" i="30"/>
  <c r="R34" i="30"/>
  <c r="P36" i="30"/>
  <c r="R36" i="30"/>
  <c r="P38" i="30"/>
  <c r="R38" i="30"/>
  <c r="P40" i="30"/>
  <c r="R40" i="30"/>
  <c r="P42" i="30"/>
  <c r="R42" i="30"/>
  <c r="P44" i="30"/>
  <c r="R44" i="30"/>
  <c r="Q4" i="30"/>
  <c r="P8" i="30"/>
  <c r="R8" i="30"/>
  <c r="P11" i="30"/>
  <c r="R11" i="30"/>
  <c r="P13" i="30"/>
  <c r="R13" i="30"/>
  <c r="P15" i="30"/>
  <c r="R15" i="30"/>
  <c r="P17" i="30"/>
  <c r="R17" i="30"/>
  <c r="P19" i="30"/>
  <c r="R19" i="30"/>
  <c r="P22" i="30"/>
  <c r="R22" i="30"/>
  <c r="P29" i="30"/>
  <c r="R29" i="30"/>
  <c r="P31" i="30"/>
  <c r="R31" i="30"/>
  <c r="P33" i="30"/>
  <c r="R33" i="30"/>
  <c r="P35" i="30"/>
  <c r="R35" i="30"/>
  <c r="P37" i="30"/>
  <c r="R37" i="30"/>
  <c r="P39" i="30"/>
  <c r="R39" i="30"/>
  <c r="P41" i="30"/>
  <c r="R41" i="30"/>
  <c r="P43" i="30"/>
  <c r="D212" i="29" l="1"/>
  <c r="O204" i="29"/>
  <c r="P27" i="20" l="1"/>
  <c r="M27" i="20"/>
  <c r="P28" i="20"/>
  <c r="P26" i="20"/>
  <c r="O26" i="20"/>
  <c r="N26" i="20"/>
  <c r="M26" i="20"/>
  <c r="K26" i="20"/>
  <c r="L26" i="20"/>
  <c r="J26" i="20"/>
  <c r="I27" i="20"/>
  <c r="G27" i="20"/>
  <c r="H27" i="20"/>
  <c r="I26" i="20"/>
  <c r="H26" i="20"/>
  <c r="G26" i="20"/>
  <c r="P21" i="20" l="1"/>
  <c r="P22" i="20"/>
  <c r="P23" i="20"/>
  <c r="P24" i="20"/>
  <c r="P25" i="20"/>
  <c r="M23" i="20"/>
  <c r="M24" i="20"/>
  <c r="M25" i="20"/>
  <c r="M21" i="20"/>
  <c r="M22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D227" i="28" l="1"/>
  <c r="D222" i="28"/>
  <c r="D209" i="28"/>
  <c r="D196" i="28"/>
  <c r="D189" i="28"/>
  <c r="D172" i="28"/>
  <c r="D161" i="28"/>
  <c r="D152" i="28"/>
  <c r="D144" i="28"/>
  <c r="D105" i="28"/>
  <c r="D127" i="28"/>
  <c r="D89" i="28"/>
  <c r="D65" i="28"/>
  <c r="D52" i="28"/>
  <c r="D39" i="28"/>
  <c r="D21" i="28"/>
  <c r="O218" i="28"/>
  <c r="D228" i="28" l="1"/>
  <c r="D31" i="24"/>
  <c r="D30" i="24"/>
  <c r="D29" i="24"/>
  <c r="G29" i="22" l="1"/>
  <c r="H29" i="22"/>
  <c r="F29" i="22"/>
  <c r="J15" i="22"/>
  <c r="J17" i="22"/>
  <c r="J19" i="22"/>
  <c r="I14" i="22"/>
  <c r="J14" i="22" s="1"/>
  <c r="I15" i="22"/>
  <c r="I16" i="22"/>
  <c r="J16" i="22" s="1"/>
  <c r="I17" i="22"/>
  <c r="I18" i="22"/>
  <c r="J18" i="22" s="1"/>
  <c r="I19" i="22"/>
  <c r="I20" i="22"/>
  <c r="I21" i="22"/>
  <c r="I22" i="22"/>
  <c r="I23" i="22"/>
  <c r="I24" i="22"/>
  <c r="I25" i="22"/>
  <c r="I26" i="22"/>
  <c r="I27" i="22"/>
  <c r="I28" i="22"/>
  <c r="I13" i="22"/>
  <c r="J13" i="22" s="1"/>
  <c r="J20" i="22" l="1"/>
  <c r="J21" i="22"/>
  <c r="J22" i="22"/>
  <c r="J23" i="22"/>
  <c r="J24" i="22"/>
  <c r="J25" i="22"/>
  <c r="J26" i="22"/>
  <c r="J27" i="22"/>
  <c r="J28" i="22"/>
  <c r="P14" i="20" l="1"/>
  <c r="P10" i="20"/>
  <c r="P11" i="20"/>
  <c r="P12" i="20"/>
  <c r="P13" i="20"/>
  <c r="P15" i="20"/>
  <c r="P16" i="20"/>
  <c r="P17" i="20"/>
  <c r="P18" i="20"/>
  <c r="P19" i="20"/>
  <c r="P20" i="20"/>
  <c r="M10" i="20"/>
  <c r="M11" i="20"/>
  <c r="M12" i="20"/>
  <c r="M13" i="20"/>
  <c r="M14" i="20"/>
  <c r="M15" i="20"/>
  <c r="M16" i="20"/>
  <c r="M17" i="20"/>
  <c r="M18" i="20"/>
  <c r="M19" i="20"/>
  <c r="M20" i="20"/>
  <c r="I10" i="20"/>
  <c r="R29" i="22" l="1"/>
</calcChain>
</file>

<file path=xl/comments1.xml><?xml version="1.0" encoding="utf-8"?>
<comments xmlns="http://schemas.openxmlformats.org/spreadsheetml/2006/main">
  <authors>
    <author>PSC</author>
  </authors>
  <commentList>
    <comment ref="H149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อยู่ระหว่างดำเนินการ</t>
        </r>
      </text>
    </comment>
    <comment ref="J149" authorId="0">
      <text>
        <r>
          <rPr>
            <sz val="8"/>
            <color indexed="81"/>
            <rFont val="Tahoma"/>
            <family val="2"/>
          </rPr>
          <t xml:space="preserve">
.ค่าตอบแทนเหมาจ่าย </t>
        </r>
      </text>
    </comment>
    <comment ref="J150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1.ค่าสาธารณูปโภค
2.ค่าตอบแทนเหมาจ่าย</t>
        </r>
      </text>
    </comment>
    <comment ref="J151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.ค่าตอบแทนเหมาจ่าย</t>
        </r>
      </text>
    </comment>
    <comment ref="I152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ดำเนินการแล้วรออนุมัติจ่าย</t>
        </r>
      </text>
    </comment>
    <comment ref="J152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4.ค่าตอบแทนเหมาจ่าย</t>
        </r>
      </text>
    </comment>
    <comment ref="G153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ดำเนินการแล้วรออนุมัติจ่าย</t>
        </r>
      </text>
    </comment>
    <comment ref="I153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ครุภัณฑ์ยานพาหนะ รถพยาบาล อยู่ระหว่างจัดทำเอกสารเบิก- จ่าย</t>
        </r>
      </text>
    </comment>
    <comment ref="J153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ค่าตอบแทนเหมาจ่าย</t>
        </r>
      </text>
    </comment>
    <comment ref="G154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ดำเนินการแล้วรออนุมัติจ่าย</t>
        </r>
      </text>
    </comment>
    <comment ref="J154" authorId="0">
      <text>
        <r>
          <rPr>
            <b/>
            <sz val="8"/>
            <color indexed="81"/>
            <rFont val="Tahoma"/>
            <family val="2"/>
          </rPr>
          <t xml:space="preserve">PSค่าตอบแทนเหมาจ่าย
</t>
        </r>
      </text>
    </comment>
    <comment ref="I155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ระหว่างดำเนินการจัดซื้อ</t>
        </r>
      </text>
    </comment>
    <comment ref="J155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ค่าตอบแทนเหมาจ่าย</t>
        </r>
      </text>
    </comment>
  </commentList>
</comments>
</file>

<file path=xl/comments2.xml><?xml version="1.0" encoding="utf-8"?>
<comments xmlns="http://schemas.openxmlformats.org/spreadsheetml/2006/main">
  <authors>
    <author>PSC</author>
  </authors>
  <commentList>
    <comment ref="H141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อยู่ระหว่างดำเนินการ</t>
        </r>
      </text>
    </comment>
    <comment ref="J141" authorId="0">
      <text>
        <r>
          <rPr>
            <sz val="8"/>
            <color indexed="81"/>
            <rFont val="Tahoma"/>
            <family val="2"/>
          </rPr>
          <t xml:space="preserve">
.ค่าตอบแทนเหมาจ่าย </t>
        </r>
      </text>
    </comment>
    <comment ref="J142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1.ค่าสาธารณูปโภค
2.ค่าตอบแทนเหมาจ่าย</t>
        </r>
      </text>
    </comment>
    <comment ref="J143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.ค่าตอบแทนเหมาจ่าย</t>
        </r>
      </text>
    </comment>
    <comment ref="G144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ดำเนินการแล้วรออนุมัติจ่าย</t>
        </r>
      </text>
    </comment>
    <comment ref="I144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ครุภัณฑ์ยานพาหนะ รถพยาบาล อยู่ระหว่างจัดทำเอกสารเบิก- จ่าย</t>
        </r>
      </text>
    </comment>
    <comment ref="J144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ค่าตอบแทนเหมาจ่าย</t>
        </r>
      </text>
    </comment>
    <comment ref="G145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ดำเนินการแล้วรออนุมัติจ่าย</t>
        </r>
      </text>
    </comment>
    <comment ref="J145" authorId="0">
      <text>
        <r>
          <rPr>
            <b/>
            <sz val="8"/>
            <color indexed="81"/>
            <rFont val="Tahoma"/>
            <family val="2"/>
          </rPr>
          <t xml:space="preserve">PSค่าตอบแทนเหมาจ่าย
</t>
        </r>
      </text>
    </comment>
    <comment ref="I146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งบค่าเสื่อม ระหว่างดำเนินการจัดซื้อ</t>
        </r>
      </text>
    </comment>
    <comment ref="J146" authorId="0">
      <text>
        <r>
          <rPr>
            <b/>
            <sz val="8"/>
            <color indexed="81"/>
            <rFont val="Tahoma"/>
            <family val="2"/>
          </rPr>
          <t>PSC:</t>
        </r>
        <r>
          <rPr>
            <sz val="8"/>
            <color indexed="81"/>
            <rFont val="Tahoma"/>
            <family val="2"/>
          </rPr>
          <t xml:space="preserve">
ค่าตอบแทนเหมาจ่าย</t>
        </r>
      </text>
    </comment>
  </commentList>
</comments>
</file>

<file path=xl/sharedStrings.xml><?xml version="1.0" encoding="utf-8"?>
<sst xmlns="http://schemas.openxmlformats.org/spreadsheetml/2006/main" count="3060" uniqueCount="716">
  <si>
    <t>หน่วยบริการ</t>
  </si>
  <si>
    <t>Risk</t>
  </si>
  <si>
    <t>Scoring</t>
  </si>
  <si>
    <t xml:space="preserve">CR </t>
  </si>
  <si>
    <t>QR</t>
  </si>
  <si>
    <t>Cash</t>
  </si>
  <si>
    <t>NWC/ANI</t>
  </si>
  <si>
    <t xml:space="preserve"> 0 - 7</t>
  </si>
  <si>
    <t>รวมค่าเสื่อมฯ</t>
  </si>
  <si>
    <t>&lt; 1.5</t>
  </si>
  <si>
    <t>&lt; 1</t>
  </si>
  <si>
    <t>&lt; 0.8</t>
  </si>
  <si>
    <t>&lt; 0</t>
  </si>
  <si>
    <t>เฉลี่ยต่อเดือน</t>
  </si>
  <si>
    <t>&lt; 3 เดือน</t>
  </si>
  <si>
    <t>&lt; 6 เดือน</t>
  </si>
  <si>
    <t>Risk = 1</t>
  </si>
  <si>
    <t>Risk = 2</t>
  </si>
  <si>
    <t>1</t>
  </si>
  <si>
    <t>2</t>
  </si>
  <si>
    <t>3</t>
  </si>
  <si>
    <t>4</t>
  </si>
  <si>
    <t>6</t>
  </si>
  <si>
    <t>12</t>
  </si>
  <si>
    <t>13</t>
  </si>
  <si>
    <t>หนี้สิน</t>
  </si>
  <si>
    <t>ระยะเวลาเข้าสู่ปัญหาการเงิน</t>
  </si>
  <si>
    <t>ระดับ</t>
  </si>
  <si>
    <t>ความเสี่ยง</t>
  </si>
  <si>
    <t>หลังหัก</t>
  </si>
  <si>
    <t>เงินบำรุงคงเหลือ</t>
  </si>
  <si>
    <t xml:space="preserve"> 1.  เกณฑ์</t>
  </si>
  <si>
    <t xml:space="preserve"> 2. เกณฑ์</t>
  </si>
  <si>
    <t>3. เกณฑ์</t>
  </si>
  <si>
    <t>ครบถ้วน /</t>
  </si>
  <si>
    <t>ถูกต้องตาม</t>
  </si>
  <si>
    <t>ปรับปรุงตาม</t>
  </si>
  <si>
    <t>รวม</t>
  </si>
  <si>
    <t xml:space="preserve">ทันเวลา </t>
  </si>
  <si>
    <t>หลักบัญชี</t>
  </si>
  <si>
    <t>นโยบายบัญชี</t>
  </si>
  <si>
    <t>คะแนน</t>
  </si>
  <si>
    <t>10 คะแนน</t>
  </si>
  <si>
    <t xml:space="preserve"> 60 คะแนน</t>
  </si>
  <si>
    <t xml:space="preserve"> 30 คะแนน</t>
  </si>
  <si>
    <t xml:space="preserve"> 35 คะแนน</t>
  </si>
  <si>
    <t>15 คะแนน</t>
  </si>
  <si>
    <t>คิดเป็นร้อยละ</t>
  </si>
  <si>
    <t>หมายเหตุ</t>
  </si>
  <si>
    <t>10</t>
  </si>
  <si>
    <t xml:space="preserve">รวม </t>
  </si>
  <si>
    <t>ก่อนหัก</t>
  </si>
  <si>
    <t>NI (กำไร/ขาดทุน)</t>
  </si>
  <si>
    <t>สุทธิ</t>
  </si>
  <si>
    <t xml:space="preserve">Risk </t>
  </si>
  <si>
    <t xml:space="preserve"> = 1</t>
  </si>
  <si>
    <t>û</t>
  </si>
  <si>
    <t>กลุ่ม 3 ดัชนีวัด</t>
  </si>
  <si>
    <t>ANI (กำไร/ขาดทุน)</t>
  </si>
  <si>
    <t xml:space="preserve"> (สุทธิ)</t>
  </si>
  <si>
    <t xml:space="preserve"> สภาพคล่องทางการเงิน</t>
  </si>
  <si>
    <t>กลุ่ม 1 ดัชนีวัด</t>
  </si>
  <si>
    <t>กลุ่ม 2 ดัชนีวัด</t>
  </si>
  <si>
    <t>ความมั่นคงทางการเงิน</t>
  </si>
  <si>
    <t>11</t>
  </si>
  <si>
    <t>2. รายได้จาก EMS</t>
  </si>
  <si>
    <t>3. รายได้ค่ารักษาเบิกต้นสังกัด</t>
  </si>
  <si>
    <t>4. รายได้ค่ารักษาเบิกจ่ายตรงกรมบัญชีกลาง</t>
  </si>
  <si>
    <t>5. รายได้ประกันสังคม</t>
  </si>
  <si>
    <t>6. รายได้แรงงานต่างด้าว</t>
  </si>
  <si>
    <t>7. รายได้ค่ารักษาและบริการอื่น ๆ</t>
  </si>
  <si>
    <t>8. รายได้งบประมาณส่วนบุคลากร</t>
  </si>
  <si>
    <t>9. รายได้อื่น</t>
  </si>
  <si>
    <t>1. ต้นทุนยา</t>
  </si>
  <si>
    <t>2. ต้นทุนเวชภัณฑ์มิใช่ยาและวัสดุการแพทย์</t>
  </si>
  <si>
    <t>3. ต้นทุนวัสดุวิทยาศาสตร์การแพทย์</t>
  </si>
  <si>
    <t>4. เงินเดือนและค่าจ้างประจำ</t>
  </si>
  <si>
    <t>5. ค่าจ้างชั่วคราว</t>
  </si>
  <si>
    <t>6. ค่าตอบแทน</t>
  </si>
  <si>
    <t xml:space="preserve">7. ค่าใช้จ่ายบุคลากรอื่น </t>
  </si>
  <si>
    <t>8. ค่าใช้สอย</t>
  </si>
  <si>
    <t>9. ค่าสาธารณูปโภค</t>
  </si>
  <si>
    <t>10. วัสดุใช้ไป</t>
  </si>
  <si>
    <t>11. ค่าเสื่อมราคาและค่าตัดจำหน่าย</t>
  </si>
  <si>
    <t>12. ค่าใช้จ่ายอื่น</t>
  </si>
  <si>
    <r>
      <t xml:space="preserve">หมายเหตุ เครื่องหมาย </t>
    </r>
    <r>
      <rPr>
        <sz val="11"/>
        <color theme="1"/>
        <rFont val="Wingdings"/>
        <charset val="2"/>
      </rPr>
      <t>û</t>
    </r>
    <r>
      <rPr>
        <sz val="9.9"/>
        <color theme="1"/>
        <rFont val="Tahoma"/>
        <family val="2"/>
        <charset val="222"/>
      </rPr>
      <t xml:space="preserve"> รายรับ รายจ่าย  ไม่เป็นไปตามประมาณการรายได้ - ค่าใช้จ่าย </t>
    </r>
  </si>
  <si>
    <t>จัดลำดับ (ภาพรวมจังหวัด)</t>
  </si>
  <si>
    <t>ประเภทรายได้</t>
  </si>
  <si>
    <t>ประเภทรายได้ / ค่าใช้จ่าย</t>
  </si>
  <si>
    <t>ประเภทรายจ่าย</t>
  </si>
  <si>
    <t>1.รายได้จาก UC</t>
  </si>
  <si>
    <t>(ค่าใช้จ่ายต่อเดือน)</t>
  </si>
  <si>
    <t xml:space="preserve"> รวมค่าเสื่อมฯ</t>
  </si>
  <si>
    <t xml:space="preserve">NWC </t>
  </si>
  <si>
    <t>(ทุนหมุนเวียนสุทธิ)</t>
  </si>
  <si>
    <t xml:space="preserve"> กำไร/ขาดทุน(สุทธิ)</t>
  </si>
  <si>
    <t>0 (ปกติ)</t>
  </si>
  <si>
    <t>ขนาด</t>
  </si>
  <si>
    <t>เตียง</t>
  </si>
  <si>
    <t>รวมทุกสิทธิ</t>
  </si>
  <si>
    <t xml:space="preserve"> (ไม่รวมงบลงทุน )</t>
  </si>
  <si>
    <t xml:space="preserve">ปีงบประมาณ 2557   ไตรมาสที่ 4   (เดือนกรกฎาคม   -   กันยายน   พ.ศ. 2557)    </t>
  </si>
  <si>
    <t xml:space="preserve">สรุปการติดตามแผนรายได้และรายจ่าย ของหน่วยบริการ ดังนี้ </t>
  </si>
  <si>
    <t>5</t>
  </si>
  <si>
    <t>8 = 4/7</t>
  </si>
  <si>
    <t>9</t>
  </si>
  <si>
    <t>ทันเวลา</t>
  </si>
  <si>
    <t>ไม่ทันเวลา</t>
  </si>
  <si>
    <t>แม่ข่าย</t>
  </si>
  <si>
    <t>ลูกข่าย</t>
  </si>
  <si>
    <t>คะแนนเต็ม</t>
  </si>
  <si>
    <t>งบแม่ข่าย</t>
  </si>
  <si>
    <t xml:space="preserve"> + ลูกข่าย</t>
  </si>
  <si>
    <t>ü</t>
  </si>
  <si>
    <t>แห่ง</t>
  </si>
  <si>
    <t>ยอดคงเหลือ</t>
  </si>
  <si>
    <t xml:space="preserve">ลูกหนี้ค่ารักษาฯ </t>
  </si>
  <si>
    <t>หาก รพ. เรียกเก็บเงินได้</t>
  </si>
  <si>
    <t>เงินสดเพิ่มขึ้น</t>
  </si>
  <si>
    <t>(รวม 11 เดือน)</t>
  </si>
  <si>
    <t>รวมยอดหนี้สิน</t>
  </si>
  <si>
    <t>แก้ไขงบการเงินแม่ข่าย + ลูกข่าย  ให้ถูกต้องตามเกณฑ์การให้คะแนนคุณภาพงบการเงิน  ภายในวันที่  30  ก.ย.. 2557)</t>
  </si>
  <si>
    <t>ระดับความเสี่ยง</t>
  </si>
  <si>
    <t>ไม่มี</t>
  </si>
  <si>
    <t xml:space="preserve">Risk Scoring </t>
  </si>
  <si>
    <t xml:space="preserve">ตารางที่ 1   รายงานผลการประเมินภาวะวิกฤตทางการเงิน การคลัง ตามเกณฑ์ FAI (ระดับ 0 - 7) </t>
  </si>
  <si>
    <t>ไม่พบความเสี่ยง</t>
  </si>
  <si>
    <t>ปัญหาที่พบ</t>
  </si>
  <si>
    <t>หากในช่วงเวลาดังกล่าว ยังไม่มีเงินงบประมาณสนับสนุน</t>
  </si>
  <si>
    <t xml:space="preserve">*1. ขาดทุน </t>
  </si>
  <si>
    <t>*1. ขาดทุน</t>
  </si>
  <si>
    <t xml:space="preserve">1. รายได้  ต่ำกว่าแผน 3  อันดับแรก ได้แก่ </t>
  </si>
  <si>
    <t xml:space="preserve">2. รายจ่าย สูงกว่าแผน 3 อันดับแรก  ได้แก่ </t>
  </si>
  <si>
    <t xml:space="preserve">3. รพ. ที่รายได้ต่ำกว่าแผน 3 อันดับแรก ได้แก่ </t>
  </si>
  <si>
    <t xml:space="preserve">ตารางที่ 3  รายงานผลการตรวจประเมินคุณภาพบัญชีทางอิเล็คทรอนิคส์ ปี 2557  </t>
  </si>
  <si>
    <t xml:space="preserve">ผลการตรวจประเมินคุณภาพบัญชีทางอิเล็คทรอนิคส์ ปี 2557 </t>
  </si>
  <si>
    <t xml:space="preserve">              ปีงบประมาณ 2557   </t>
  </si>
  <si>
    <t xml:space="preserve">                ปีงบประมาณ 2557   </t>
  </si>
  <si>
    <t>แม่ข่ายสนับสนุนลูกข่ายเป็นราย รพ.สต.  ปีงบประมาณ  2557</t>
  </si>
  <si>
    <t>หนี้ที่ยังค้างจ่าย</t>
  </si>
  <si>
    <t>ลำดับ</t>
  </si>
  <si>
    <t>อำเภอ</t>
  </si>
  <si>
    <t>รายชื่อ สอ.</t>
  </si>
  <si>
    <t>30  กย. 56</t>
  </si>
  <si>
    <t>30  กย. 57</t>
  </si>
  <si>
    <t>ยา /</t>
  </si>
  <si>
    <t>ค่าวัสดุ</t>
  </si>
  <si>
    <t>ค่าซ่อม</t>
  </si>
  <si>
    <t>ค่าครุภัณฑ์</t>
  </si>
  <si>
    <t>อื่น ๆ ค่าสาธาณูปโภค/</t>
  </si>
  <si>
    <t>เวชภัณฑ์</t>
  </si>
  <si>
    <t>บำรุง</t>
  </si>
  <si>
    <t>สิ่งส่งตรวจ</t>
  </si>
  <si>
    <t>รวมทั้งสิ้น</t>
  </si>
  <si>
    <t>ของ โรงพยาบาล 16  แห่ง  ในสังกัดสำนักงานสาธารณสุขจังหวัดพระนครศรีอยุธยา</t>
  </si>
  <si>
    <t>เขต</t>
  </si>
  <si>
    <t>จังหวัด</t>
  </si>
  <si>
    <t>จำนวน</t>
  </si>
  <si>
    <t>หน่วยงาน</t>
  </si>
  <si>
    <t>งบหน่วยงาน</t>
  </si>
  <si>
    <t>งบลูกข่าย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</si>
  <si>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</si>
  <si>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</si>
  <si>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</si>
  <si>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</si>
  <si>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</si>
  <si>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</si>
  <si>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</si>
  <si>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</si>
  <si>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รวมเขต 1</t>
  </si>
  <si>
    <t>ตาก</t>
  </si>
  <si>
    <t>พิษณุโลก</t>
  </si>
  <si>
    <t>เพชรบูรณ์</t>
  </si>
  <si>
    <t>สุโขทัย</t>
  </si>
  <si>
    <t>อุตรดิตถ์</t>
  </si>
  <si>
    <t>รวมเขต 2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</si>
  <si>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</si>
  <si>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</si>
  <si>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</si>
  <si>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</si>
  <si>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</si>
  <si>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รวมเขต 3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</si>
  <si>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</si>
  <si>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</si>
  <si>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</si>
  <si>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</si>
  <si>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</si>
  <si>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</si>
  <si>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</si>
  <si>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</si>
  <si>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รวมเขต 4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</si>
  <si>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</si>
  <si>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</si>
  <si>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</si>
  <si>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</si>
  <si>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</si>
  <si>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</si>
  <si>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</si>
  <si>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</si>
  <si>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รวมเขต 5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</si>
  <si>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</si>
  <si>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</si>
  <si>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</si>
  <si>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</si>
  <si>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</si>
  <si>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</si>
  <si>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</si>
  <si>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</si>
  <si>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รวมเขต 6</t>
  </si>
  <si>
    <t>กาฬสินธุ์</t>
  </si>
  <si>
    <t>ขอนแก่น</t>
  </si>
  <si>
    <t>มหาสารคาม</t>
  </si>
  <si>
    <t>ร้อยเอ็ด</t>
  </si>
  <si>
    <t>รวมเขต 7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</si>
  <si>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</si>
  <si>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</si>
  <si>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</si>
  <si>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</si>
  <si>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</si>
  <si>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</si>
  <si>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</si>
  <si>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รวมเขต 8</t>
  </si>
  <si>
    <t>ชัยภูมิ</t>
  </si>
  <si>
    <t>นครราชสีมา</t>
  </si>
  <si>
    <t>บุรีรัมย์</t>
  </si>
  <si>
    <t>สุรินทร์</t>
  </si>
  <si>
    <t>รวมเขต 9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</si>
  <si>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</si>
  <si>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</si>
  <si>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</si>
  <si>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</si>
  <si>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</si>
  <si>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รวมเขต 10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</si>
  <si>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</si>
  <si>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</si>
  <si>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</si>
  <si>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</si>
  <si>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</si>
  <si>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</si>
  <si>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</si>
  <si>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รวมเขต 11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</si>
  <si>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</si>
  <si>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</si>
  <si>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</si>
  <si>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</si>
  <si>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</si>
  <si>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</si>
  <si>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</si>
  <si>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รวมเขต 12</t>
  </si>
  <si>
    <t>ตารางที่ 2   รายงานผลการประเมินภาวะวิกฤตทางการเงิน การคลัง ตามเกณฑ์ FAI  (ระดับ 0 - 7) ของ โรงพยาบาล 16  แห่ง  ในสังกัดสำนักงานสาธารณสุขจังหวัดพระนครศรีอยุธยา</t>
  </si>
  <si>
    <t>พระนครศรีอยุธยา,รพศ.</t>
  </si>
  <si>
    <t>เสนา,รพท.</t>
  </si>
  <si>
    <t>บางซ้าย,รพช.</t>
  </si>
  <si>
    <t>ลาดบัวหลวง,รพช.</t>
  </si>
  <si>
    <t>วังน้อย,รพช.</t>
  </si>
  <si>
    <t>บางปะอิน,รพช.</t>
  </si>
  <si>
    <t>ภาชี,รพช.</t>
  </si>
  <si>
    <t>ผักไห่,รพช.</t>
  </si>
  <si>
    <t>อุทัย,รพช.</t>
  </si>
  <si>
    <t>บางไทร,รพช.</t>
  </si>
  <si>
    <t>บางปะหัน,รพช.</t>
  </si>
  <si>
    <t>ท่าเรือ,รพช.</t>
  </si>
  <si>
    <t>บ้านแพรก,รพช.</t>
  </si>
  <si>
    <t>มหาราช,รพช.</t>
  </si>
  <si>
    <t>บางบาล,รพช.</t>
  </si>
  <si>
    <t>สมเด็จพระสังฆราช(นครหลวง),รพช.</t>
  </si>
  <si>
    <t>เกณฑ์การตรวจสอบงบทดลอง</t>
  </si>
  <si>
    <t>ข้อที่</t>
  </si>
  <si>
    <t>เกณฑ์</t>
  </si>
  <si>
    <t>ในกลุ่ม</t>
  </si>
  <si>
    <t>รายละเอียด</t>
  </si>
  <si>
    <t>ส่งงบทดลองแม่ข่าย</t>
  </si>
  <si>
    <t>๑ ครบถ้วน/ทันเวลา</t>
  </si>
  <si>
    <t>ต้องส่งงบทดลองแม่ข่าย(สำคัญที่สุด)</t>
  </si>
  <si>
    <t>ส่งลูกข่ายครบ</t>
  </si>
  <si>
    <t>ส่งลูกข่ายครบถ้วน</t>
  </si>
  <si>
    <t>ส่งภายในวันที่ ๒๐ ของเดือนถัดไป</t>
  </si>
  <si>
    <t>ส่งงบทดลองภายในวันที่ 20 ของเดือนถัดไป</t>
  </si>
  <si>
    <t>งบต้องดุล</t>
  </si>
  <si>
    <t>๒ ถูกต้องตามหลักบัญชี</t>
  </si>
  <si>
    <t>งบทดลองยอดรวมช่องเดบิตเดือนนี้ = เครดิตเดือนนี้และยอดรวมช่องเดบิตสุทธิ=เครดิตสุทธิและ</t>
  </si>
  <si>
    <t>ค่าสุทธิไม่ผิดด้าน</t>
  </si>
  <si>
    <t>ค่าสุทธิไม่ผิดด้าน ในบัญชีที่ต้องมีค่า + เสมอ ยกเว้นในกลุ่มบัญชี Contra ทั้งหลาย</t>
  </si>
  <si>
    <t>และสัมพันธ์กันทุกเดือน</t>
  </si>
  <si>
    <t>ยอดยกมาและยกไปของงบทดลองแต่ละงวดต้องเท่ากัน</t>
  </si>
  <si>
    <t>ปรับปรุงวัสดุ และยาใช้ไป ทุกเดือน</t>
  </si>
  <si>
    <t>ปรับปรุงยา เวชภัณฑ์มิใช่ยา วัสดุการแพทย์ วัสดุวิทยาศาสตร์และการแพทย์ และปรับปรุงยาใช้ไป เวชภัณฑ์มิใช่ยาใช้ไป</t>
  </si>
  <si>
    <t>ปรับปรุงค่าเสื่อมราคา / ค่าตัดจำหน่ายทุกเดือน</t>
  </si>
  <si>
    <t>ค่าเสื่อมราคา น้อยกว่า สินทรัพย์</t>
  </si>
  <si>
    <t>ต้องมีลูกหนี้ค่ารักษาพยาบาลเบิกคลังทุกเดือน</t>
  </si>
  <si>
    <t>ต้องมีการบันทึกเจ้าหนี้การค้าทุกเดือน</t>
  </si>
  <si>
    <t>ต้องมีการบันทึกค่ารักษาพยาบาลตามจ่ายทุกเดือน</t>
  </si>
  <si>
    <t>ปรับปรุงลูกหนี้ เหมาจ่าย ทุกเดือน (ลูกหนี้ต้องเป็น 0 ตั้งแต่เดือน 11 เป็นต้นไป)</t>
  </si>
  <si>
    <t>๓ ปรับปรุงตามนโยบายบัญชีใหม่</t>
  </si>
  <si>
    <t>ให้ปรับปรุงตามนโยบายบัญชีงวดไตรมาสที่ ๑ เป็นต้นไป</t>
  </si>
  <si>
    <t>บัญชีส่วนต่างค่ารักษาสูงกว่าเหมาจ่ายรายหัวกองทุน UC กับบัญชีกองทุน UC รับล่วงหน้า ต้องมีคงเหลือเพียงบัญชีเดียว</t>
  </si>
  <si>
    <t>โดยหลักการงบที่ได้เหมามาจะมีโอกาส มากกว่า/น้อยกว่า หรือ เท่าพอดี เท่านั้น จะ ทั้งมีทั้งมากกว่าและน้อยกว่าเวลาเดียวกันไม่ได้</t>
  </si>
  <si>
    <t>ส่งข้อมูลเพิ่มเติมประกอบงบทดลอง</t>
  </si>
  <si>
    <t>ข้อมูลต้องการเพื่อคำนวณต้นทุนเฉลี่ย และทำงบบริหารเพิ่มเติมให้ และติดตามโดย สำนักตรวจ</t>
  </si>
  <si>
    <t>(12เดือน)</t>
  </si>
  <si>
    <t>7 = 5/12 เดือน</t>
  </si>
  <si>
    <t>Liquid Index</t>
  </si>
  <si>
    <t xml:space="preserve">Status Index </t>
  </si>
  <si>
    <t>Survive Index</t>
  </si>
  <si>
    <t>ข้อมูล  ณ  เดือนกันยายน พ.ศ. 2557</t>
  </si>
  <si>
    <t xml:space="preserve">หมายเหตุ ข้อมูลจากเว็บไซด์ กลุ่มประกันสุขภาพ สำนักงานปลัดกระทรวงสาธารณสุข  ข้อมูล ณ  วันที่  20  กย. 2557 (งบแม่ข่าย)  </t>
  </si>
  <si>
    <t>1. รพ.พระนครศรีอยุธยา</t>
  </si>
  <si>
    <t>2. รพ.เสนา</t>
  </si>
  <si>
    <t xml:space="preserve">3.รพ.สมเด็จฯ </t>
  </si>
  <si>
    <t>4. รพ.บางไทร</t>
  </si>
  <si>
    <t>5. รพ.บางปะอิน</t>
  </si>
  <si>
    <t>6. รพ.วังน้อย</t>
  </si>
  <si>
    <t>7. รพ.บางซ้าย</t>
  </si>
  <si>
    <t>1. รพ.บางปะหัน</t>
  </si>
  <si>
    <t>2. รพ. ผักไห่</t>
  </si>
  <si>
    <t>3. รพ. ภาชี</t>
  </si>
  <si>
    <t>หมายเหตุ * ขาดทุนสะสม ( ปี 2557 ตั้งแต่ ต.ค. 2556 - ก.ย. 2557 รวม 12  เดือน)</t>
  </si>
  <si>
    <t xml:space="preserve">*1.เงินสดน้อยกว่าหนี้สินหมุนเวียน </t>
  </si>
  <si>
    <t>4. รพ. อุทัย</t>
  </si>
  <si>
    <t>1. รพ. ท่าเรือ</t>
  </si>
  <si>
    <t>2. ทุนสำรองสุทธิพอเพียงที่มีอยู่ 9,941,503.51 บาท</t>
  </si>
  <si>
    <t>*1. ขาดทุนสะสม -5,065,203.44  บาท</t>
  </si>
  <si>
    <t>สามารถใช้จ่ายต่อไปได้ ประมาณ 24  เดือน  (คชจ. ต่อเดือน 422,100.29 บาท)</t>
  </si>
  <si>
    <t>1. รพ. บ้านแพรก</t>
  </si>
  <si>
    <t>2. รพ. ลาดบัวหลวง</t>
  </si>
  <si>
    <t>2. ทุนสำรองสุทธิพอเพียงที่มีอยู่  2,344,303.80  บาท</t>
  </si>
  <si>
    <t>*1. ขาดทุน 2,256,774.63 บาท</t>
  </si>
  <si>
    <t>สามารถใช้จ่ายต่อไปได้ ประมาณ12 เดือน  (คชจ. ต่อเดือน 188,064.55 บาท บาท)</t>
  </si>
  <si>
    <t>698,174.14  บาท</t>
  </si>
  <si>
    <t>2. ทุนสำรองสุทธิพอเพียงที่มีอยู่  1,251,507.17 บาท</t>
  </si>
  <si>
    <t>สามารถใช้จ่ายต่อไปได้ ประมาณ 22 เดือน  (คชจ. ต่อเดือน 58,181.18 บาท)</t>
  </si>
  <si>
    <t>1. รพ.มหาราช</t>
  </si>
  <si>
    <t>1. รพ.บางบาล</t>
  </si>
  <si>
    <t>*1. ขาดทุน 2,756,488.81 บาท</t>
  </si>
  <si>
    <t>2. ทุนสำรองสุทธิพอเพียงที่มีอยู่  70,383.30  บาท</t>
  </si>
  <si>
    <t>ไม่สามารถใช้จ่ายต่อไปได้   (คชจ. ต่อเดือน 229,707.40 บาท)</t>
  </si>
  <si>
    <t>1. มีกำไรสะสม 147,284.13 บาท</t>
  </si>
  <si>
    <t>2. ทุนสำรองสุทธิติดลบตั้งแต่ต้นปีงบประมาณ  จำนวน  3,942,666.32  บาท</t>
  </si>
  <si>
    <t>และสามารถควบคุมค่าใช้จ่ายต้นแปรผันได้ จนมีรายจ่ายเดือนละ 12,273.68 บาท</t>
  </si>
  <si>
    <t>ผักไห่</t>
  </si>
  <si>
    <t>อยุธยา</t>
  </si>
  <si>
    <t>บางปะอิน</t>
  </si>
  <si>
    <t>ท่าเรือ</t>
  </si>
  <si>
    <t>นครหลวง</t>
  </si>
  <si>
    <t>บางไทร</t>
  </si>
  <si>
    <t>บางบาล</t>
  </si>
  <si>
    <t>บางปะหัน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</si>
  <si>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</si>
  <si>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</si>
  <si>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</si>
  <si>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</si>
  <si>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</si>
  <si>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</si>
  <si>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</si>
  <si>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</si>
  <si>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รพ.สต.คลองเปรม</t>
  </si>
  <si>
    <t>รพ.สต.เชียงรากน้อย</t>
  </si>
  <si>
    <t>รพ.สต.บ้านโพ</t>
  </si>
  <si>
    <t>รพ.สต.บ้านกรด</t>
  </si>
  <si>
    <t>รพ.สต.ขนอนเหนือ</t>
  </si>
  <si>
    <t>รพ.สต.บางกระสั้น</t>
  </si>
  <si>
    <t>รพ.สต.คลองจิก</t>
  </si>
  <si>
    <t>รพ.สต.บ้านหว้า</t>
  </si>
  <si>
    <t>รพ.สต.วัดยม</t>
  </si>
  <si>
    <t>รพ.สต.บางประแดง</t>
  </si>
  <si>
    <t>รพ.สต.สามเรือน</t>
  </si>
  <si>
    <t>รพ.สต.เกาะเกิด</t>
  </si>
  <si>
    <t>รพ.สต.บ้านพลับ</t>
  </si>
  <si>
    <t>รพ.สต.บ้านแป้ง1</t>
  </si>
  <si>
    <t>รพ.สต.บ้านแป้ง2</t>
  </si>
  <si>
    <t>รพ.สต.คุ้งลาน</t>
  </si>
  <si>
    <t>รพ.สต.ตลิ่งชัน</t>
  </si>
  <si>
    <t>รพ.สต.บ้านลานเท</t>
  </si>
  <si>
    <t>รพ.สต.ตลาดเกรียบ</t>
  </si>
  <si>
    <t>รพ.สต.ขนอนหลวง</t>
  </si>
  <si>
    <t>รพ.สต.บ้านแพรก</t>
  </si>
  <si>
    <t>รพ.สต.สำพะเนียง</t>
  </si>
  <si>
    <t>รพ.สต.คลองน้อย</t>
  </si>
  <si>
    <t>รพ.สต.สองห้อง</t>
  </si>
  <si>
    <t>รพ.สต.วัดพระญาติ</t>
  </si>
  <si>
    <t>รพ.สต.ปากกราน</t>
  </si>
  <si>
    <t>รพ.สต.บ้านเพนียด</t>
  </si>
  <si>
    <t>รพ.สต.คลองตะเคียน</t>
  </si>
  <si>
    <t>รพ.สต.หันตรา</t>
  </si>
  <si>
    <t>รพ.สต.บ้านใหม่</t>
  </si>
  <si>
    <t>รพ.สต.บ้านเกาะ</t>
  </si>
  <si>
    <t>รพ.สต.คลองสวนพลู</t>
  </si>
  <si>
    <t>รพ.สต.คลองสระบัว</t>
  </si>
  <si>
    <t>รพ.สต.เกาะเรียน</t>
  </si>
  <si>
    <t>รพ.สต.บ้านป้อม</t>
  </si>
  <si>
    <t>รพ.สต.บ้านรุน</t>
  </si>
  <si>
    <t>รพ.สต.จำปา</t>
  </si>
  <si>
    <t>รพ.สต.ท่าหลวง</t>
  </si>
  <si>
    <t>รพ.สต.ดอนประดู่</t>
  </si>
  <si>
    <t>รพ.สต.บ้านร่อม</t>
  </si>
  <si>
    <t>รพ.สต.ศาลาลอย</t>
  </si>
  <si>
    <t>รพ.สต.บ้านศาลาลอย</t>
  </si>
  <si>
    <t>รพ.สต.วังแดง</t>
  </si>
  <si>
    <t>รพ.สต.โพธิ์เอน</t>
  </si>
  <si>
    <t>รพ.สต.โพธิ์เอน หมู่4</t>
  </si>
  <si>
    <t>รพ.สต.ปากท่า</t>
  </si>
  <si>
    <t>รพ.สต.หนองขนาก</t>
  </si>
  <si>
    <t>รพ.สต.ท่าเจ้าสนุก</t>
  </si>
  <si>
    <t>รพ.สต.บ้านแพน</t>
  </si>
  <si>
    <t>รพ.สต.เจ้าเจ็ด</t>
  </si>
  <si>
    <t>รพ.สต.สามกอ</t>
  </si>
  <si>
    <t>รพ.สต.บางนมโค</t>
  </si>
  <si>
    <t>รพ.สต.หัวเวียง</t>
  </si>
  <si>
    <t>รพ.สต.มารวิชัย</t>
  </si>
  <si>
    <t>รพ.สต.บ้านโพธิ์</t>
  </si>
  <si>
    <t>รพ.สต.รางจรเข้</t>
  </si>
  <si>
    <t>รพ.สต.บ้านกระทุ่ม</t>
  </si>
  <si>
    <t>รพ.สต.บ้านแถว</t>
  </si>
  <si>
    <t>รพ.สต.ชายนา</t>
  </si>
  <si>
    <t>รพ.สต.สามตุ่ม</t>
  </si>
  <si>
    <t>รพ.สต.ลาดงา</t>
  </si>
  <si>
    <t>รพ.สต.ดอนทอง</t>
  </si>
  <si>
    <t>รพ.สต.บ้านหลวง</t>
  </si>
  <si>
    <t>รพ.สต.เจ้าเสด็จ</t>
  </si>
  <si>
    <t>รพ.สต.ตำบลผักไห่(วัดราษฎร์นิยม)</t>
  </si>
  <si>
    <t>รพ.สต.ตำบลอมฤต</t>
  </si>
  <si>
    <t>รพ.สต.ตำบลบ้านแค</t>
  </si>
  <si>
    <t>รพ.สต.ตำบลลาดน้ำเค็ม</t>
  </si>
  <si>
    <t>รพ.สต.ตำบลท่าดินแดง</t>
  </si>
  <si>
    <t>รพ.สต.ตำบลดอนลาน</t>
  </si>
  <si>
    <t>รพ.สต.ตำบลนาคู</t>
  </si>
  <si>
    <t>รพ.สต.ตำบลกุฎี</t>
  </si>
  <si>
    <t>รพ.สต.ตำบลลำตะเคียน</t>
  </si>
  <si>
    <t>รพ.สต.ตำบลโคกช้าง</t>
  </si>
  <si>
    <t>รพ.สต.ตำบลจักราช</t>
  </si>
  <si>
    <t>รพ.สต.ตำบลหนองน้ำใหญ่</t>
  </si>
  <si>
    <t>รพ.สต.ตำบลลาดชิด</t>
  </si>
  <si>
    <t>รพ.สต.ตำบลหน้าโคก</t>
  </si>
  <si>
    <t>รพ.สต.ตำบลบ้านใหญ่</t>
  </si>
  <si>
    <t>รพ.สต.เฉลิมพระเกียรติ</t>
  </si>
  <si>
    <t>รพ.สต.ตำบลท่าช้าง</t>
  </si>
  <si>
    <t>รพ.สต.ตำบลบ่อโพง</t>
  </si>
  <si>
    <t>รพ.สต.ตำบลบ้านชุ้ง</t>
  </si>
  <si>
    <t>รพ.สต.ตำบลปากจั่น</t>
  </si>
  <si>
    <t>รพ.สต.ตำบลบางระกำ</t>
  </si>
  <si>
    <t>รพ.สต.ตำบลบางพระครู</t>
  </si>
  <si>
    <t>รพ.สต.ตำบลแม่ลา</t>
  </si>
  <si>
    <t>รพ.สต.ตำบลหนองปลิง</t>
  </si>
  <si>
    <t>รพ.สต.ตำบลคลองสะแก</t>
  </si>
  <si>
    <t>รพ.สต.ตำบลสามไถ</t>
  </si>
  <si>
    <t>รพ.สต.ตำบลพระนอน</t>
  </si>
  <si>
    <t>รพ.สต.ตำบลบางพลี</t>
  </si>
  <si>
    <t>รพ.สต.ตำบลสนามไชย</t>
  </si>
  <si>
    <t>รพ.สต.ตำบลบ้านแป้ง</t>
  </si>
  <si>
    <t>รพ.สต.ตำบลหน้าไม้</t>
  </si>
  <si>
    <t>รพ.สต.ตำบลบางยี่โท</t>
  </si>
  <si>
    <t>รพ.สต.ตำบลแคออก</t>
  </si>
  <si>
    <t>รพ.สต.ตำบลแคตก</t>
  </si>
  <si>
    <t>รพ.สต.ตำบลช่างเหล็ก</t>
  </si>
  <si>
    <t>รพ.สต.ตำบลกระแชง</t>
  </si>
  <si>
    <t>รพ.สต.ตำบลบ้านกลึง</t>
  </si>
  <si>
    <t>รพ.สต.ตำบลช้างน้อย</t>
  </si>
  <si>
    <t>รพ.สต.ตำบลห่อหมก</t>
  </si>
  <si>
    <t>รพ.สต.ตำบลไม้ตรา</t>
  </si>
  <si>
    <t>รพ.สต.ตำบลบ้านม้า</t>
  </si>
  <si>
    <t>รพ.สต.ตำบลบ้านเกาะ</t>
  </si>
  <si>
    <t>รพ.สต.ตำบลราชคราม</t>
  </si>
  <si>
    <t>รพ.สต.ตำบลช้างใหญ่</t>
  </si>
  <si>
    <t>รพ.สต.ตำบลคัดณางค์</t>
  </si>
  <si>
    <t>รพ.สต.ตำบลโพธิ์แตง</t>
  </si>
  <si>
    <t>รพ.สต.ตำบลเชียงรากน้อย</t>
  </si>
  <si>
    <t>รพ.สต.ตำบลบางบาล</t>
  </si>
  <si>
    <t>รพ.สต.ตำบลวัดยม</t>
  </si>
  <si>
    <t>รพ.สต.ตำบลไทรน้อย</t>
  </si>
  <si>
    <t>รพ.สต.ตำบลมหาพราหมณ์</t>
  </si>
  <si>
    <t>รพ.สต.ตำบลกบเจา</t>
  </si>
  <si>
    <t>รพ.สต.ตำบลบ้านคลัง</t>
  </si>
  <si>
    <t>รพ.สต.ตำบลพระขาว</t>
  </si>
  <si>
    <t>รพ.สต.ตำบลน้ำเต้า</t>
  </si>
  <si>
    <t>รพ.สต.ตำบลทางช้าง</t>
  </si>
  <si>
    <t>รพ.สต.ตำบลวัดตะกู</t>
  </si>
  <si>
    <t>รพ.สต.ตำบลบางหลวง</t>
  </si>
  <si>
    <t>รพ.สต.ตำบลบางหลวงโดด</t>
  </si>
  <si>
    <t>รพ.สต.ตำบลบางหัก</t>
  </si>
  <si>
    <t>รพ.สต.ตำบลบางชะนี</t>
  </si>
  <si>
    <t>รพ.สต.ตำบลบ้านกุ่ม</t>
  </si>
  <si>
    <t>รพ.สต.ตำบลบางปะหัน</t>
  </si>
  <si>
    <t>รพ.สต.ตำบลขยาย</t>
  </si>
  <si>
    <t>รพ.สต.ตำบลบางเดื่อ</t>
  </si>
  <si>
    <t>รพ.สต.ตำบลเสาธง</t>
  </si>
  <si>
    <t>รพ.สต.ตำบลทางกลาง</t>
  </si>
  <si>
    <t>รพ.สต.ตำบลบางเพลิง</t>
  </si>
  <si>
    <t>รพ.สต.ตำบลหันสัง</t>
  </si>
  <si>
    <t>รพ.สต.ตำบลตานิม</t>
  </si>
  <si>
    <t>รพ.สต.ตำบลทับน้ำ</t>
  </si>
  <si>
    <t>รพ.สต.ตำบลขวัญเมือง</t>
  </si>
  <si>
    <t>รพ.สต.ตำบลบ้านลี่</t>
  </si>
  <si>
    <t>รพ.สต.ตำบลโพธิ์สามต้น</t>
  </si>
  <si>
    <t>รพ.สต.ตำบลพุทเลา</t>
  </si>
  <si>
    <t>รพ.สต.ตำบลตาลเอน</t>
  </si>
  <si>
    <t>รพ.สต.ตำบลบ้านขล้อ</t>
  </si>
  <si>
    <t>รพ.สต.โคกม่วง</t>
  </si>
  <si>
    <t>รพ.สต.ตำบลระโสม</t>
  </si>
  <si>
    <t>รพ.สต.ตำบลหนองน้ำใส</t>
  </si>
  <si>
    <t>รพ.สต.ตำบลดอนหญ้านาง</t>
  </si>
  <si>
    <t>รพ.สต.ตำบลไผ่ล้อม</t>
  </si>
  <si>
    <t>รพ.สต.ตำบลกระจิว</t>
  </si>
  <si>
    <t>รพ.สต.ตำบลพระแก้ว</t>
  </si>
  <si>
    <t>รพ.สต.ตำบลหลักชัย</t>
  </si>
  <si>
    <t>รพ.สต.ตำบลสามเมือง</t>
  </si>
  <si>
    <t>รพ.สต.พระยาบันลือ 2</t>
  </si>
  <si>
    <t>รพ.สต.ตำบลสิงหนาท</t>
  </si>
  <si>
    <t>รพ.สต.สิงหนาท 2 (หนองปลาดุก)</t>
  </si>
  <si>
    <t>รพ.สต.ตำบลคู้สลอด</t>
  </si>
  <si>
    <t>รพ.สต.ตำบลพระยาบันลือ 1</t>
  </si>
  <si>
    <t>รพ.สต. ตำบลวังน้อย</t>
  </si>
  <si>
    <t>รพ.สต. ตำบลลำตาเสา</t>
  </si>
  <si>
    <t>รพ.สต. ตำบลบ่อตาโล่</t>
  </si>
  <si>
    <t>รพ.สต. บ้านหนองโสน</t>
  </si>
  <si>
    <t>รพ.สต. ตำบลสนับทึบ</t>
  </si>
  <si>
    <t>รพ.สต. ตำบลพยอม</t>
  </si>
  <si>
    <t>รพ.สต. ตำบลหันตะเภา</t>
  </si>
  <si>
    <t>รพ.สต. ตำบลวังจุฬา</t>
  </si>
  <si>
    <t>รพ.สต. ตำบลข้าวงาม</t>
  </si>
  <si>
    <t>รพ.สต. ตำบลชะแมบ</t>
  </si>
  <si>
    <t>รพ.สต.ตำบลแก้วฟ้า</t>
  </si>
  <si>
    <t>รพ.สต.ตำบลเต่าเล่า</t>
  </si>
  <si>
    <t>รพ.สต.ทางหลวง ตำบลปลายกลัด</t>
  </si>
  <si>
    <t>รพ.สต.ตำบลปลายกลัด</t>
  </si>
  <si>
    <t>รพ.สต.ตำบลเทพมงคล</t>
  </si>
  <si>
    <t>รพ.สต.ตำบลวังพัฒนา</t>
  </si>
  <si>
    <t>รพ.สต.ตำบลอุทัย</t>
  </si>
  <si>
    <t>รพ.สต.ตำบลคานหาม</t>
  </si>
  <si>
    <t>รพ.สต.ตำบลบ้านช้าง</t>
  </si>
  <si>
    <t>รพ.สต.ตำบลสามบัญฑิต</t>
  </si>
  <si>
    <t>รพ.สต.ตำบลบ้านหีบ</t>
  </si>
  <si>
    <t>รพ.สต.ตำบลหนองไม้ซุง</t>
  </si>
  <si>
    <t>รพ.สต.ตำบลเสนา</t>
  </si>
  <si>
    <t>รพ.สต.ตำบลหนองน้ำส้ม</t>
  </si>
  <si>
    <t>รพ.สต.ตำบลโพสาวหาญ</t>
  </si>
  <si>
    <t>รพ.สต.ตำบลธนู</t>
  </si>
  <si>
    <t>รพ.สต.ตำบลข้าวเม่า</t>
  </si>
  <si>
    <t>รพ.สต.ตำบลหนองคัดเค้า</t>
  </si>
  <si>
    <t>รพ.สต.ตำบลมหาราช</t>
  </si>
  <si>
    <t>รพ.สต.ตำบลกระทุ่ม</t>
  </si>
  <si>
    <t>รพ.สต.บ้านหนองจิก ตำบลกระทุ่ม</t>
  </si>
  <si>
    <t>รพ.สต.ตำบลบางนา</t>
  </si>
  <si>
    <t>รพ.สต.ตำบลโรงช้าง</t>
  </si>
  <si>
    <t>รพ.สต.ตำบลเจ้าปลุก</t>
  </si>
  <si>
    <t>รพ.สต.ตำบลพิตเพียน</t>
  </si>
  <si>
    <t>รพ.สต.ตำบลบ้านนา</t>
  </si>
  <si>
    <t>รพ.สต.ตำบลบ้านขวาง</t>
  </si>
  <si>
    <t>รพ.สต.ตำบลท่าตอ</t>
  </si>
  <si>
    <t>รพ.สต.ตำบลบ้านใหม่</t>
  </si>
  <si>
    <t>รพ.สต.ตำบลลาดบัวหลวง</t>
  </si>
  <si>
    <t>รพ.สต.ไผ่ลิง</t>
  </si>
  <si>
    <t>รพ.สต.ภูเขาทอง</t>
  </si>
  <si>
    <t>รพ.สต.สำเภาล่ม</t>
  </si>
  <si>
    <t>รพ.สต.สวนพริก</t>
  </si>
  <si>
    <t>รพ.สต.วัดตูม</t>
  </si>
  <si>
    <t>รพ.สต.ลุมพลี</t>
  </si>
  <si>
    <t>รพ.สต.ตำบลไผ่พระ</t>
  </si>
  <si>
    <t>รพ.สต.ตำบลกกแก้วบูรพา</t>
  </si>
  <si>
    <t>ส่งงบทดลองประจำเดือน ก.ย. 2557</t>
  </si>
  <si>
    <t>หมายเหตุ  ข้อมูลจากเว็บไซด์ hfo.cfo.in.th กลุ่มประกันสุขภาพ สป. สธ. ณ  วันที่  20  พ.ย. 2557 (แม่ข่าย) ณ วันที่  20 พ.ย. 2557 (ลูกข่าย)</t>
  </si>
  <si>
    <t xml:space="preserve">งบการเงินแม่ข่ายเดือน ก.ย.2557  ส่งภายในวันที่  20 พ.ย. 2557 , งบการเงินลูกข่าย  ส่งภายในวันที่  20พ.ย.2557 </t>
  </si>
  <si>
    <t>เนื่องจากสิ้นปีงบประมาณ 2557  ทางกระทรวงให้ส่งข้อมูลได้ภายในวันที่ 20 พ.ย.2557</t>
  </si>
  <si>
    <t>ตารางที่ 4   รายงานการติดตามควบคุมรายได้และรายจ่าย ของหน่วยบริการ (รพ.16 แห่ง)  ในสังกัดสำนักงานสาธารณสุขจังหวัดพระนครศรีอยุธยา</t>
  </si>
  <si>
    <t>1.พระนครศรีอยุธยา,รพศ.</t>
  </si>
  <si>
    <t>2.เสนา,รพท.</t>
  </si>
  <si>
    <t>3.ท่าเรือ,รพช.</t>
  </si>
  <si>
    <t>4.สมเด็จพระสังฆราช(นครหลวง),รพช.</t>
  </si>
  <si>
    <t>5.บางไทร,รพช.</t>
  </si>
  <si>
    <t>6.บางบาล,รพช.</t>
  </si>
  <si>
    <t>7.บางปะอิน,รพช.</t>
  </si>
  <si>
    <t>8.บางปะหัน,รพช.</t>
  </si>
  <si>
    <t>9.ผักไห่,รพช.</t>
  </si>
  <si>
    <t>10.ภาชี,รพช.</t>
  </si>
  <si>
    <t>11.ลาดบัวหลวง,รพช.</t>
  </si>
  <si>
    <t>12.วังน้อย,รพช.</t>
  </si>
  <si>
    <t>13.บางซ้าย,รพช.</t>
  </si>
  <si>
    <t>14.อุทัย,รพช.</t>
  </si>
  <si>
    <t>15.มหาราช,รพช.</t>
  </si>
  <si>
    <t>16.บ้านแพรก,รพช.</t>
  </si>
  <si>
    <t>รายได้ประกันสังคม , รายได้ค่ารักษาเบิกจ่ายตรงกรมบัญชีกลาง, รายได้จาก EMS และรายได้ค่ารักษาและรักษาอื่นๆ</t>
  </si>
  <si>
    <t>เงินเดือนและค่าจ้างประจำ, ค่าตอบแทน</t>
  </si>
  <si>
    <t>ต้นทุนเวชภัณฑ์ไม่ใช่ยาและวัสดุการแพทย์, ค่าเสื่อมราคาและค่าตัดจำหน่าย</t>
  </si>
  <si>
    <t>ต้นทุนวิทยาศาสตร์การแพทย์, ค่าจ้างชั่วคราว,วัสดุใช้ไป,ค่าใช้จ่ายอื่นๆ</t>
  </si>
  <si>
    <t>รพ. ท่าเรือ, รพ.บางบาล,รพ.อุทัย, รพ.ผักไห่, รพ.บางซ้าย,รพ.บ้านแพรก</t>
  </si>
  <si>
    <t xml:space="preserve">4. รพ. ที่ค่าใช้จ่าย สูงกว่า แผน 3 อันดับแรกตามเป้าหมาย ได้แก่  </t>
  </si>
  <si>
    <t xml:space="preserve">ลำดับที่ 1  ได้แก่  รพ.ท่าเรือ, รพ.บางบาล. รพ.บางปะอิน, รพ.ภาชี, รพ.อุทัย </t>
  </si>
  <si>
    <t>ข้อมูลจาก โปรแกรม Planfin  วันที่ 20 พ.ย.. 2557</t>
  </si>
  <si>
    <t>แผนที่คาดว่าจะดำเนินการ</t>
  </si>
  <si>
    <t>ปรับปรุงประสิทธภาพ</t>
  </si>
  <si>
    <t>ปรับการบริหารจัดการ โดย CUP บางบาลเข้าร่วมอยู่ในโซน CUP รพศ.พระนครศรีอยุธยา เพื่อพัฒนาศักยภาพ CMI     เนื่องจากอัตราครองเตียงมีเพียงร้อยละ 45 และเพิ่มศักยภาพการรับบริการ Refer back</t>
  </si>
  <si>
    <t>มีเจ้าหนี้การค้า 5,956,312.30 บาท ต้องปรับปรุงทางบัญชีโดยทำหนังสือถึง รพ.เจ้าหนี้เพื่อปรึกษาการตามจ่ายที่เหมาะสมและจ่ายได้</t>
  </si>
  <si>
    <t>ควบคุมและติดตามการใช้จ่ายให้ได้ตามแผนการลดต้นทุนผันแปรทุกตัว</t>
  </si>
  <si>
    <t>CUP ระดับ 6 กับ ระดับ 7</t>
  </si>
  <si>
    <t>น้อยกว่า5หมื่น</t>
  </si>
  <si>
    <t>1แสน</t>
  </si>
  <si>
    <t>3 แสน</t>
  </si>
  <si>
    <t>5 แสน</t>
  </si>
  <si>
    <t>1 ล้าน</t>
  </si>
  <si>
    <t>มากกว่า1 ล้าน</t>
  </si>
  <si>
    <t>เปรียบเทียบ CMI กับ เกณฑ์เป้าหมาย Service plan (หากขึ้นสีแดงแสดงว่า ไม่ได้ตามเกณฑ์)</t>
  </si>
  <si>
    <t>อัตราการใช้เตียง =จำนวนผู้ป่วยใน/จำนวนเตียง</t>
  </si>
  <si>
    <t>CMI_AdjRW การใช้ทรัพยากร</t>
  </si>
  <si>
    <t>อัตราครองเตียง = (ผลรวมจำนวนวันนอนผู้ป่วยใน X 100)/(จำนวนเตียงของโรงพยาบาล X จำนวนวัน)</t>
  </si>
  <si>
    <t>ประเภท Service Plan</t>
  </si>
  <si>
    <t>พื้นที่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</si>
  <si>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</si>
  <si>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</si>
  <si>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</si>
  <si>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</si>
  <si>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</si>
  <si>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</si>
  <si>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</si>
  <si>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</si>
  <si>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</si>
  <si>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</si>
  <si>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</si>
  <si>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</si>
  <si>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ปี57</t>
  </si>
  <si>
    <t>อัตราครองเตียง(จริง)</t>
  </si>
  <si>
    <t>อัตราการใช้เตียง</t>
  </si>
  <si>
    <t xml:space="preserve">อัตราครองเตียง (ขึ้นทะเบียน) </t>
  </si>
  <si>
    <t>เกณฑ์เป้าหมาย Service plan</t>
  </si>
  <si>
    <t>จำนวนเตียงจริง</t>
  </si>
  <si>
    <t>วันนอน IPD</t>
  </si>
  <si>
    <t>จำนวนเตียงที่ลงทะเบียน</t>
  </si>
  <si>
    <t>อัตราการใช้เตียง (จริง)</t>
  </si>
  <si>
    <t>อัตราการใช้เตียง (ขึ้นทะเบียน)</t>
  </si>
  <si>
    <t>จำนวนผู้ป่วย</t>
  </si>
  <si>
    <t>A</t>
  </si>
  <si>
    <r>
      <t>พระนครศรีอยุธยา,รพศ.</t>
    </r>
    <r>
      <rPr>
        <b/>
        <sz val="16"/>
        <rFont val="Angsana New"/>
        <family val="1"/>
      </rPr>
      <t xml:space="preserve"> (532)</t>
    </r>
  </si>
  <si>
    <t>ไม่น้อยกว่า 1.6</t>
  </si>
  <si>
    <t>M1</t>
  </si>
  <si>
    <r>
      <t>เสนา,รพท.</t>
    </r>
    <r>
      <rPr>
        <b/>
        <sz val="16"/>
        <rFont val="Angsana New"/>
        <family val="1"/>
      </rPr>
      <t>(202)</t>
    </r>
  </si>
  <si>
    <t>ไม่น้อยกว่า 1.0</t>
  </si>
  <si>
    <t>M2</t>
  </si>
  <si>
    <r>
      <t>บางปะอิน,รพช.</t>
    </r>
    <r>
      <rPr>
        <b/>
        <sz val="16"/>
        <rFont val="Angsana New"/>
        <family val="1"/>
      </rPr>
      <t>(40)</t>
    </r>
  </si>
  <si>
    <t>ไม่น้อยกว่า 0.8</t>
  </si>
  <si>
    <t>F2</t>
  </si>
  <si>
    <r>
      <t>ท่าเรือ,รพช.</t>
    </r>
    <r>
      <rPr>
        <b/>
        <sz val="16"/>
        <rFont val="Angsana New"/>
        <family val="1"/>
      </rPr>
      <t>(30)</t>
    </r>
  </si>
  <si>
    <t>ไม่น้อยกว่า 0.6</t>
  </si>
  <si>
    <r>
      <t>สมเด็จพระสังฆราช(นครหลวง),รพช</t>
    </r>
    <r>
      <rPr>
        <b/>
        <sz val="16"/>
        <rFont val="Angsana New"/>
        <family val="1"/>
      </rPr>
      <t>.(36)</t>
    </r>
  </si>
  <si>
    <r>
      <t>บางไทร,รพช.</t>
    </r>
    <r>
      <rPr>
        <b/>
        <sz val="16"/>
        <rFont val="Angsana New"/>
        <family val="1"/>
      </rPr>
      <t>(36)</t>
    </r>
  </si>
  <si>
    <r>
      <t>บางบาล,รพช.</t>
    </r>
    <r>
      <rPr>
        <b/>
        <sz val="16"/>
        <rFont val="Angsana New"/>
        <family val="1"/>
      </rPr>
      <t>(28)</t>
    </r>
  </si>
  <si>
    <r>
      <t>บางปะหัน,รพช.</t>
    </r>
    <r>
      <rPr>
        <b/>
        <sz val="16"/>
        <rFont val="Angsana New"/>
        <family val="1"/>
      </rPr>
      <t>(36)</t>
    </r>
  </si>
  <si>
    <r>
      <t>ผักไห่,รพช.</t>
    </r>
    <r>
      <rPr>
        <b/>
        <sz val="16"/>
        <rFont val="Angsana New"/>
        <family val="1"/>
      </rPr>
      <t>(30)</t>
    </r>
  </si>
  <si>
    <r>
      <t>ภาชี,รพช.</t>
    </r>
    <r>
      <rPr>
        <b/>
        <sz val="16"/>
        <rFont val="Angsana New"/>
        <family val="1"/>
      </rPr>
      <t>(46)</t>
    </r>
  </si>
  <si>
    <r>
      <t>ลาดบัวหลวง,รพช.</t>
    </r>
    <r>
      <rPr>
        <b/>
        <sz val="16"/>
        <rFont val="Angsana New"/>
        <family val="1"/>
      </rPr>
      <t>(30)</t>
    </r>
  </si>
  <si>
    <r>
      <t>วังน้อย,รพช.</t>
    </r>
    <r>
      <rPr>
        <b/>
        <sz val="16"/>
        <rFont val="Angsana New"/>
        <family val="1"/>
      </rPr>
      <t>(39)</t>
    </r>
  </si>
  <si>
    <r>
      <t>อุทัย,รพช.</t>
    </r>
    <r>
      <rPr>
        <b/>
        <sz val="16"/>
        <rFont val="Angsana New"/>
        <family val="1"/>
      </rPr>
      <t>(31)</t>
    </r>
  </si>
  <si>
    <t>F3</t>
  </si>
  <si>
    <r>
      <t>บางซ้าย,รพช.</t>
    </r>
    <r>
      <rPr>
        <b/>
        <sz val="16"/>
        <rFont val="Angsana New"/>
        <family val="1"/>
      </rPr>
      <t>(10)</t>
    </r>
  </si>
  <si>
    <r>
      <t>มหาราช,รพช.</t>
    </r>
    <r>
      <rPr>
        <b/>
        <sz val="16"/>
        <rFont val="Angsana New"/>
        <family val="1"/>
      </rPr>
      <t>(22)</t>
    </r>
  </si>
  <si>
    <r>
      <t>บ้านแพรก,รพช.</t>
    </r>
    <r>
      <rPr>
        <b/>
        <sz val="16"/>
        <rFont val="Angsana New"/>
        <family val="1"/>
      </rPr>
      <t>(14)</t>
    </r>
  </si>
  <si>
    <t>แหล่งที่มา : DATABASE=Datacenter</t>
  </si>
  <si>
    <t>ข้อมูลเฉพาะ รพ.อยุธยาไม่ได้วิเคราะห์ผ่านระบบ Data center (ค่า CMI) และอัตราครองเตียง</t>
  </si>
  <si>
    <t>CMI_RW ศักยภาพ รพ.</t>
  </si>
  <si>
    <r>
      <t>พระนครศรีอยุธยา,รพศ.</t>
    </r>
    <r>
      <rPr>
        <b/>
        <sz val="16"/>
        <rFont val="Angsana New"/>
        <family val="1"/>
      </rPr>
      <t xml:space="preserve"> (526)</t>
    </r>
  </si>
  <si>
    <t>อัตราครองเตียง</t>
  </si>
  <si>
    <t>ปี</t>
  </si>
  <si>
    <t>NWC</t>
  </si>
  <si>
    <t>PDate</t>
  </si>
  <si>
    <t>TypeID</t>
  </si>
  <si>
    <t>Org</t>
  </si>
  <si>
    <t>OrgID</t>
  </si>
  <si>
    <t>GroupID</t>
  </si>
  <si>
    <t>PlanName</t>
  </si>
  <si>
    <t>Amt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</si>
  <si>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</si>
  <si>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</si>
  <si>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</si>
  <si>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</si>
  <si>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</si>
  <si>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</si>
  <si>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</si>
  <si>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</si>
  <si>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</si>
  <si>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</si>
  <si>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</si>
  <si>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</si>
  <si>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</si>
  <si>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</si>
  <si>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</si>
  <si>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</si>
  <si>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</si>
  <si>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</si>
  <si>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AccessTotalsAmt1: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</si>
  <si>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</si>
  <si>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</si>
  <si>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</si>
  <si>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</si>
  <si>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</si>
  <si>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</si>
  <si>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</si>
  <si>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</si>
  <si>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</si>
  <si>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</si>
  <si>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</si>
  <si>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</si>
  <si>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</si>
  <si>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</si>
  <si>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</si>
  <si>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</si>
  <si>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</si>
  <si>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</si>
  <si>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</si>
  <si>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</si>
  <si>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</si>
  <si>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</si>
  <si>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</si>
  <si>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</si>
  <si>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AccessTotalsAmt:</t>
  </si>
  <si>
    <t>P40</t>
  </si>
  <si>
    <t>ทุนสำรองสุทธิ (Networking Capital)</t>
  </si>
  <si>
    <t>P50</t>
  </si>
  <si>
    <t xml:space="preserve">เงินบำรุงคงเหลือ(หักภาระผูกพัน) </t>
  </si>
  <si>
    <t>สมเด็จ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</si>
</sst>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0_ ;\-0\ "/>
    <numFmt numFmtId="166" formatCode="#,##0.00_ ;\-#,##0.00\ "/>
    <numFmt numFmtId="167" formatCode="_(* #,##0.00_);_(* \(#,##0.00\);_(* &quot;-&quot;??_);_(@_)"/>
    <numFmt numFmtId="168" formatCode="0.0000"/>
  </numFmts>
  <fonts count="5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9.9"/>
      <color theme="1"/>
      <name val="Tahoma"/>
      <family val="2"/>
      <charset val="222"/>
    </font>
    <font>
      <sz val="10"/>
      <color theme="1"/>
      <name val="Calibri"/>
      <family val="2"/>
      <charset val="222"/>
      <scheme val="minor"/>
    </font>
    <font>
      <b/>
      <sz val="10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indexed="8"/>
      <name val="Cambria"/>
      <family val="2"/>
      <scheme val="major"/>
    </font>
    <font>
      <sz val="10"/>
      <color theme="3" tint="-0.249977111117893"/>
      <name val="Cambria"/>
      <family val="2"/>
      <scheme val="major"/>
    </font>
    <font>
      <sz val="10"/>
      <color indexed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indexed="8"/>
      <name val="TH SarabunPSK"/>
      <family val="2"/>
    </font>
    <font>
      <b/>
      <sz val="11"/>
      <color theme="1"/>
      <name val="TH SarabunPSK"/>
      <family val="2"/>
    </font>
    <font>
      <b/>
      <sz val="11"/>
      <color indexed="8"/>
      <name val="TH SarabunPSK"/>
      <family val="2"/>
    </font>
    <font>
      <b/>
      <i/>
      <sz val="10"/>
      <color indexed="8"/>
      <name val="TH SarabunPSK"/>
      <family val="2"/>
    </font>
    <font>
      <b/>
      <sz val="10"/>
      <color theme="1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Wingdings"/>
      <charset val="2"/>
    </font>
    <font>
      <b/>
      <sz val="11"/>
      <name val="TH SarabunPSK"/>
      <family val="2"/>
    </font>
    <font>
      <b/>
      <sz val="7.5"/>
      <color rgb="FF333333"/>
      <name val="MS Sans Serif"/>
      <family val="2"/>
    </font>
    <font>
      <sz val="10"/>
      <color rgb="FF333333"/>
      <name val="Verdana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b/>
      <i/>
      <sz val="10"/>
      <name val="TH SarabunPSK"/>
      <family val="2"/>
    </font>
    <font>
      <b/>
      <sz val="12"/>
      <color rgb="FFFFFFFF"/>
      <name val="Verdana"/>
      <family val="2"/>
    </font>
    <font>
      <sz val="12"/>
      <color rgb="FF333333"/>
      <name val="Verdana"/>
      <family val="2"/>
    </font>
    <font>
      <u/>
      <sz val="11"/>
      <color theme="10"/>
      <name val="Calibri"/>
      <family val="2"/>
      <charset val="222"/>
      <scheme val="minor"/>
    </font>
    <font>
      <b/>
      <sz val="12"/>
      <color rgb="FF000000"/>
      <name val="Tahoma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28"/>
      <color rgb="FF000000"/>
      <name val="Angsana New"/>
      <family val="1"/>
    </font>
    <font>
      <b/>
      <sz val="16"/>
      <color rgb="FF000000"/>
      <name val="Angsana New"/>
      <family val="1"/>
    </font>
    <font>
      <sz val="20"/>
      <name val="Arial"/>
      <family val="2"/>
    </font>
    <font>
      <b/>
      <sz val="12"/>
      <color theme="3" tint="0.39997558519241921"/>
      <name val="Arial"/>
      <family val="2"/>
    </font>
    <font>
      <b/>
      <sz val="12"/>
      <name val="Arial"/>
      <family val="2"/>
    </font>
    <font>
      <b/>
      <sz val="10"/>
      <color rgb="FF000000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0"/>
      <color rgb="FF0070C0"/>
      <name val="Arial"/>
      <family val="2"/>
    </font>
    <font>
      <sz val="14"/>
      <name val="Arial"/>
      <family val="2"/>
    </font>
    <font>
      <sz val="10"/>
      <color indexed="10"/>
      <name val="Tahoma"/>
      <family val="2"/>
    </font>
    <font>
      <b/>
      <sz val="12"/>
      <color indexed="8"/>
      <name val="TH SarabunPSK"/>
      <family val="2"/>
    </font>
    <font>
      <sz val="10"/>
      <color indexed="8"/>
      <name val="Arial"/>
      <family val="2"/>
    </font>
    <font>
      <sz val="11"/>
      <name val="Tahoma"/>
      <family val="2"/>
    </font>
    <font>
      <u/>
      <sz val="1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CCEEEE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B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0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68" fontId="10" fillId="0" borderId="0" applyFill="0" applyBorder="0"/>
    <xf numFmtId="0" fontId="10" fillId="0" borderId="0" applyFont="0" applyFill="0" applyBorder="0" applyAlignment="0" applyProtection="0">
      <alignment horizontal="center"/>
    </xf>
    <xf numFmtId="0" fontId="53" fillId="0" borderId="0"/>
  </cellStyleXfs>
  <cellXfs count="527">
    <xf numFmtId="0" fontId="0" fillId="0" borderId="0" xfId="0"/>
    <xf numFmtId="0" fontId="0" fillId="0" borderId="0" xfId="0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8" xfId="0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3" fillId="2" borderId="2" xfId="0" applyFont="1" applyFill="1" applyBorder="1" applyAlignment="1">
      <alignment horizontal="left" textRotation="90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0" xfId="0" applyFont="1"/>
    <xf numFmtId="0" fontId="8" fillId="2" borderId="6" xfId="0" applyFont="1" applyFill="1" applyBorder="1" applyAlignment="1">
      <alignment horizontal="left" textRotation="90"/>
    </xf>
    <xf numFmtId="0" fontId="8" fillId="2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textRotation="90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4" xfId="0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/>
    <xf numFmtId="0" fontId="8" fillId="0" borderId="5" xfId="0" applyFont="1" applyBorder="1"/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/>
    <xf numFmtId="0" fontId="8" fillId="0" borderId="27" xfId="0" applyFont="1" applyFill="1" applyBorder="1" applyAlignment="1">
      <alignment horizontal="center"/>
    </xf>
    <xf numFmtId="43" fontId="0" fillId="0" borderId="0" xfId="1" applyFont="1"/>
    <xf numFmtId="43" fontId="8" fillId="0" borderId="26" xfId="1" applyFont="1" applyBorder="1"/>
    <xf numFmtId="0" fontId="8" fillId="0" borderId="3" xfId="0" applyFont="1" applyFill="1" applyBorder="1" applyAlignment="1">
      <alignment horizontal="center"/>
    </xf>
    <xf numFmtId="43" fontId="8" fillId="0" borderId="3" xfId="1" applyFont="1" applyBorder="1"/>
    <xf numFmtId="43" fontId="8" fillId="0" borderId="24" xfId="1" applyFont="1" applyBorder="1"/>
    <xf numFmtId="4" fontId="12" fillId="0" borderId="27" xfId="1" applyNumberFormat="1" applyFont="1" applyBorder="1" applyProtection="1">
      <protection locked="0"/>
    </xf>
    <xf numFmtId="0" fontId="8" fillId="0" borderId="3" xfId="0" applyFont="1" applyFill="1" applyBorder="1" applyProtection="1">
      <protection hidden="1"/>
    </xf>
    <xf numFmtId="4" fontId="11" fillId="0" borderId="3" xfId="1" applyNumberFormat="1" applyFont="1" applyFill="1" applyBorder="1" applyProtection="1">
      <protection hidden="1"/>
    </xf>
    <xf numFmtId="4" fontId="12" fillId="0" borderId="3" xfId="1" applyNumberFormat="1" applyFont="1" applyBorder="1" applyProtection="1">
      <protection locked="0"/>
    </xf>
    <xf numFmtId="4" fontId="12" fillId="0" borderId="3" xfId="1" applyNumberFormat="1" applyFont="1" applyFill="1" applyBorder="1" applyProtection="1">
      <protection locked="0"/>
    </xf>
    <xf numFmtId="0" fontId="8" fillId="0" borderId="21" xfId="0" applyFont="1" applyFill="1" applyBorder="1" applyAlignment="1">
      <alignment horizontal="center"/>
    </xf>
    <xf numFmtId="4" fontId="12" fillId="0" borderId="21" xfId="1" applyNumberFormat="1" applyFont="1" applyBorder="1" applyProtection="1">
      <protection locked="0"/>
    </xf>
    <xf numFmtId="43" fontId="8" fillId="0" borderId="16" xfId="1" applyFont="1" applyBorder="1"/>
    <xf numFmtId="4" fontId="8" fillId="0" borderId="24" xfId="0" applyNumberFormat="1" applyFont="1" applyBorder="1"/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43" fontId="11" fillId="0" borderId="26" xfId="1" applyFont="1" applyFill="1" applyBorder="1"/>
    <xf numFmtId="43" fontId="8" fillId="0" borderId="26" xfId="1" applyFont="1" applyFill="1" applyBorder="1"/>
    <xf numFmtId="0" fontId="8" fillId="0" borderId="3" xfId="0" applyFont="1" applyFill="1" applyBorder="1"/>
    <xf numFmtId="43" fontId="11" fillId="0" borderId="3" xfId="1" applyFont="1" applyFill="1" applyBorder="1"/>
    <xf numFmtId="43" fontId="8" fillId="0" borderId="3" xfId="1" applyFont="1" applyFill="1" applyBorder="1"/>
    <xf numFmtId="43" fontId="8" fillId="0" borderId="21" xfId="1" applyFont="1" applyFill="1" applyBorder="1"/>
    <xf numFmtId="43" fontId="8" fillId="0" borderId="24" xfId="0" applyNumberFormat="1" applyFont="1" applyBorder="1"/>
    <xf numFmtId="4" fontId="8" fillId="0" borderId="26" xfId="0" applyNumberFormat="1" applyFont="1" applyBorder="1"/>
    <xf numFmtId="4" fontId="8" fillId="0" borderId="3" xfId="0" applyNumberFormat="1" applyFont="1" applyBorder="1"/>
    <xf numFmtId="4" fontId="8" fillId="0" borderId="21" xfId="0" applyNumberFormat="1" applyFont="1" applyBorder="1"/>
    <xf numFmtId="43" fontId="12" fillId="0" borderId="34" xfId="4" applyFont="1" applyFill="1" applyBorder="1"/>
    <xf numFmtId="4" fontId="13" fillId="0" borderId="26" xfId="3" applyNumberFormat="1" applyFont="1" applyFill="1" applyBorder="1"/>
    <xf numFmtId="0" fontId="13" fillId="0" borderId="3" xfId="3" applyFont="1" applyFill="1" applyBorder="1"/>
    <xf numFmtId="4" fontId="13" fillId="0" borderId="3" xfId="3" applyNumberFormat="1" applyFont="1" applyFill="1" applyBorder="1"/>
    <xf numFmtId="0" fontId="14" fillId="0" borderId="3" xfId="3" applyFont="1" applyFill="1" applyBorder="1"/>
    <xf numFmtId="4" fontId="14" fillId="0" borderId="3" xfId="3" applyNumberFormat="1" applyFont="1" applyFill="1" applyBorder="1"/>
    <xf numFmtId="43" fontId="12" fillId="0" borderId="34" xfId="4" applyFont="1" applyFill="1" applyBorder="1" applyAlignment="1">
      <alignment horizontal="center"/>
    </xf>
    <xf numFmtId="43" fontId="12" fillId="0" borderId="23" xfId="4" applyFont="1" applyFill="1" applyBorder="1"/>
    <xf numFmtId="43" fontId="13" fillId="0" borderId="3" xfId="1" applyFont="1" applyFill="1" applyBorder="1"/>
    <xf numFmtId="43" fontId="13" fillId="0" borderId="34" xfId="4" applyFont="1" applyFill="1" applyBorder="1"/>
    <xf numFmtId="4" fontId="12" fillId="0" borderId="23" xfId="3" applyNumberFormat="1" applyFont="1" applyFill="1" applyBorder="1"/>
    <xf numFmtId="43" fontId="15" fillId="0" borderId="3" xfId="1" applyFont="1" applyFill="1" applyBorder="1"/>
    <xf numFmtId="4" fontId="13" fillId="0" borderId="27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13" fillId="0" borderId="3" xfId="0" applyNumberFormat="1" applyFont="1" applyBorder="1" applyAlignment="1">
      <alignment horizontal="center"/>
    </xf>
    <xf numFmtId="4" fontId="13" fillId="0" borderId="21" xfId="0" applyNumberFormat="1" applyFont="1" applyFill="1" applyBorder="1" applyAlignment="1">
      <alignment horizontal="right"/>
    </xf>
    <xf numFmtId="0" fontId="8" fillId="0" borderId="24" xfId="0" applyFont="1" applyBorder="1"/>
    <xf numFmtId="4" fontId="13" fillId="0" borderId="26" xfId="0" applyNumberFormat="1" applyFont="1" applyBorder="1"/>
    <xf numFmtId="0" fontId="13" fillId="0" borderId="26" xfId="0" applyFont="1" applyBorder="1" applyAlignment="1">
      <alignment horizontal="center"/>
    </xf>
    <xf numFmtId="0" fontId="13" fillId="0" borderId="3" xfId="0" applyFont="1" applyFill="1" applyBorder="1"/>
    <xf numFmtId="4" fontId="13" fillId="0" borderId="3" xfId="0" applyNumberFormat="1" applyFont="1" applyBorder="1"/>
    <xf numFmtId="0" fontId="13" fillId="0" borderId="3" xfId="0" applyFont="1" applyBorder="1" applyAlignment="1">
      <alignment horizontal="center"/>
    </xf>
    <xf numFmtId="4" fontId="13" fillId="0" borderId="21" xfId="0" applyNumberFormat="1" applyFont="1" applyBorder="1"/>
    <xf numFmtId="0" fontId="13" fillId="0" borderId="21" xfId="0" applyFont="1" applyBorder="1" applyAlignment="1">
      <alignment horizontal="center"/>
    </xf>
    <xf numFmtId="0" fontId="16" fillId="0" borderId="26" xfId="5" applyFont="1" applyBorder="1"/>
    <xf numFmtId="0" fontId="16" fillId="0" borderId="3" xfId="5" applyFont="1" applyFill="1" applyBorder="1"/>
    <xf numFmtId="4" fontId="16" fillId="0" borderId="3" xfId="5" applyNumberFormat="1" applyFont="1" applyBorder="1"/>
    <xf numFmtId="43" fontId="8" fillId="0" borderId="3" xfId="2" applyFont="1" applyBorder="1"/>
    <xf numFmtId="4" fontId="16" fillId="0" borderId="21" xfId="5" applyNumberFormat="1" applyFont="1" applyBorder="1"/>
    <xf numFmtId="43" fontId="8" fillId="0" borderId="26" xfId="4" applyFont="1" applyBorder="1"/>
    <xf numFmtId="43" fontId="8" fillId="0" borderId="3" xfId="4" applyFont="1" applyBorder="1"/>
    <xf numFmtId="43" fontId="8" fillId="0" borderId="21" xfId="4" applyFont="1" applyBorder="1"/>
    <xf numFmtId="43" fontId="8" fillId="0" borderId="21" xfId="1" applyFont="1" applyBorder="1"/>
    <xf numFmtId="43" fontId="12" fillId="0" borderId="27" xfId="0" applyNumberFormat="1" applyFont="1" applyFill="1" applyBorder="1"/>
    <xf numFmtId="0" fontId="14" fillId="0" borderId="27" xfId="3" applyFont="1" applyFill="1" applyBorder="1" applyAlignment="1">
      <alignment horizontal="center"/>
    </xf>
    <xf numFmtId="43" fontId="14" fillId="0" borderId="27" xfId="2" applyFont="1" applyFill="1" applyBorder="1" applyAlignment="1">
      <alignment horizontal="center"/>
    </xf>
    <xf numFmtId="43" fontId="14" fillId="0" borderId="27" xfId="3" applyNumberFormat="1" applyFont="1" applyFill="1" applyBorder="1"/>
    <xf numFmtId="43" fontId="14" fillId="0" borderId="3" xfId="4" applyFont="1" applyFill="1" applyBorder="1"/>
    <xf numFmtId="43" fontId="12" fillId="0" borderId="3" xfId="4" applyFont="1" applyFill="1" applyBorder="1"/>
    <xf numFmtId="4" fontId="13" fillId="0" borderId="3" xfId="3" applyNumberFormat="1" applyFont="1" applyFill="1" applyBorder="1" applyAlignment="1">
      <alignment horizontal="center"/>
    </xf>
    <xf numFmtId="0" fontId="14" fillId="0" borderId="3" xfId="3" applyFont="1" applyFill="1" applyBorder="1" applyAlignment="1">
      <alignment horizontal="center"/>
    </xf>
    <xf numFmtId="43" fontId="13" fillId="0" borderId="3" xfId="2" applyFont="1" applyFill="1" applyBorder="1"/>
    <xf numFmtId="43" fontId="14" fillId="0" borderId="3" xfId="3" applyNumberFormat="1" applyFont="1" applyFill="1" applyBorder="1"/>
    <xf numFmtId="43" fontId="14" fillId="0" borderId="3" xfId="2" applyFont="1" applyFill="1" applyBorder="1"/>
    <xf numFmtId="43" fontId="14" fillId="0" borderId="3" xfId="2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" fontId="14" fillId="0" borderId="21" xfId="3" applyNumberFormat="1" applyFont="1" applyFill="1" applyBorder="1"/>
    <xf numFmtId="0" fontId="14" fillId="0" borderId="21" xfId="3" applyFont="1" applyFill="1" applyBorder="1" applyAlignment="1">
      <alignment horizontal="center"/>
    </xf>
    <xf numFmtId="3" fontId="14" fillId="0" borderId="21" xfId="3" applyNumberFormat="1" applyFont="1" applyFill="1" applyBorder="1" applyAlignment="1">
      <alignment horizontal="center"/>
    </xf>
    <xf numFmtId="0" fontId="20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1" fontId="21" fillId="0" borderId="0" xfId="0" applyNumberFormat="1" applyFont="1" applyFill="1" applyBorder="1" applyAlignment="1" applyProtection="1">
      <alignment horizontal="center"/>
    </xf>
    <xf numFmtId="0" fontId="20" fillId="0" borderId="25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1" fillId="0" borderId="16" xfId="0" applyNumberFormat="1" applyFont="1" applyFill="1" applyBorder="1" applyAlignment="1" applyProtection="1">
      <alignment horizontal="center"/>
    </xf>
    <xf numFmtId="0" fontId="20" fillId="0" borderId="16" xfId="0" applyFont="1" applyFill="1" applyBorder="1"/>
    <xf numFmtId="0" fontId="20" fillId="0" borderId="12" xfId="0" applyFont="1" applyBorder="1"/>
    <xf numFmtId="0" fontId="20" fillId="0" borderId="13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0" fillId="0" borderId="15" xfId="0" applyFont="1" applyFill="1" applyBorder="1"/>
    <xf numFmtId="0" fontId="20" fillId="0" borderId="10" xfId="0" applyFont="1" applyBorder="1"/>
    <xf numFmtId="0" fontId="20" fillId="0" borderId="11" xfId="0" applyFont="1" applyBorder="1"/>
    <xf numFmtId="0" fontId="20" fillId="0" borderId="24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" xfId="0" applyFont="1" applyBorder="1"/>
    <xf numFmtId="0" fontId="20" fillId="0" borderId="17" xfId="0" applyFont="1" applyBorder="1"/>
    <xf numFmtId="0" fontId="20" fillId="0" borderId="0" xfId="0" applyFont="1" applyBorder="1"/>
    <xf numFmtId="0" fontId="20" fillId="0" borderId="27" xfId="0" applyFont="1" applyBorder="1" applyAlignment="1">
      <alignment horizontal="center"/>
    </xf>
    <xf numFmtId="0" fontId="21" fillId="0" borderId="27" xfId="0" applyNumberFormat="1" applyFont="1" applyFill="1" applyBorder="1" applyAlignment="1" applyProtection="1">
      <alignment horizontal="left"/>
    </xf>
    <xf numFmtId="0" fontId="20" fillId="0" borderId="31" xfId="0" applyFont="1" applyBorder="1"/>
    <xf numFmtId="166" fontId="20" fillId="0" borderId="29" xfId="1" applyNumberFormat="1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1" fillId="0" borderId="3" xfId="0" applyNumberFormat="1" applyFont="1" applyFill="1" applyBorder="1" applyAlignment="1" applyProtection="1">
      <alignment horizontal="left"/>
    </xf>
    <xf numFmtId="0" fontId="20" fillId="0" borderId="18" xfId="0" applyFont="1" applyBorder="1"/>
    <xf numFmtId="43" fontId="20" fillId="0" borderId="19" xfId="1" applyFont="1" applyBorder="1"/>
    <xf numFmtId="0" fontId="21" fillId="0" borderId="15" xfId="0" applyNumberFormat="1" applyFont="1" applyFill="1" applyBorder="1" applyAlignment="1" applyProtection="1">
      <alignment horizontal="left"/>
    </xf>
    <xf numFmtId="43" fontId="20" fillId="0" borderId="11" xfId="1" applyFont="1" applyBorder="1"/>
    <xf numFmtId="0" fontId="21" fillId="0" borderId="26" xfId="0" applyNumberFormat="1" applyFont="1" applyFill="1" applyBorder="1" applyAlignment="1" applyProtection="1">
      <alignment horizontal="left"/>
    </xf>
    <xf numFmtId="0" fontId="20" fillId="0" borderId="32" xfId="0" applyFont="1" applyBorder="1"/>
    <xf numFmtId="166" fontId="20" fillId="0" borderId="28" xfId="1" applyNumberFormat="1" applyFont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1" fillId="0" borderId="4" xfId="0" applyNumberFormat="1" applyFont="1" applyFill="1" applyBorder="1" applyAlignment="1" applyProtection="1">
      <alignment horizontal="left"/>
    </xf>
    <xf numFmtId="0" fontId="20" fillId="0" borderId="20" xfId="0" applyFont="1" applyBorder="1"/>
    <xf numFmtId="43" fontId="20" fillId="0" borderId="22" xfId="1" applyFont="1" applyBorder="1"/>
    <xf numFmtId="0" fontId="20" fillId="0" borderId="16" xfId="0" applyFont="1" applyBorder="1" applyAlignment="1">
      <alignment horizontal="center"/>
    </xf>
    <xf numFmtId="0" fontId="21" fillId="0" borderId="16" xfId="0" applyNumberFormat="1" applyFont="1" applyFill="1" applyBorder="1" applyAlignment="1" applyProtection="1">
      <alignment horizontal="left"/>
    </xf>
    <xf numFmtId="43" fontId="20" fillId="0" borderId="13" xfId="1" applyFont="1" applyBorder="1"/>
    <xf numFmtId="43" fontId="20" fillId="0" borderId="27" xfId="1" applyFont="1" applyFill="1" applyBorder="1" applyAlignment="1"/>
    <xf numFmtId="0" fontId="20" fillId="0" borderId="33" xfId="0" applyFont="1" applyBorder="1"/>
    <xf numFmtId="43" fontId="20" fillId="0" borderId="3" xfId="1" applyFont="1" applyFill="1" applyBorder="1" applyAlignment="1"/>
    <xf numFmtId="0" fontId="20" fillId="0" borderId="23" xfId="0" applyFont="1" applyBorder="1"/>
    <xf numFmtId="0" fontId="20" fillId="0" borderId="19" xfId="0" applyFont="1" applyBorder="1"/>
    <xf numFmtId="0" fontId="20" fillId="0" borderId="22" xfId="0" applyFont="1" applyBorder="1"/>
    <xf numFmtId="4" fontId="21" fillId="0" borderId="29" xfId="0" applyNumberFormat="1" applyFont="1" applyFill="1" applyBorder="1" applyAlignment="1" applyProtection="1">
      <alignment horizontal="left"/>
    </xf>
    <xf numFmtId="4" fontId="21" fillId="0" borderId="19" xfId="1" applyNumberFormat="1" applyFont="1" applyFill="1" applyBorder="1" applyAlignment="1" applyProtection="1">
      <alignment horizontal="left"/>
    </xf>
    <xf numFmtId="4" fontId="21" fillId="0" borderId="19" xfId="0" applyNumberFormat="1" applyFont="1" applyFill="1" applyBorder="1" applyAlignment="1" applyProtection="1">
      <alignment horizontal="left"/>
    </xf>
    <xf numFmtId="0" fontId="20" fillId="0" borderId="26" xfId="0" applyFont="1" applyBorder="1" applyAlignment="1">
      <alignment horizontal="center"/>
    </xf>
    <xf numFmtId="0" fontId="20" fillId="0" borderId="29" xfId="0" applyFont="1" applyBorder="1"/>
    <xf numFmtId="0" fontId="20" fillId="0" borderId="3" xfId="0" applyFont="1" applyBorder="1"/>
    <xf numFmtId="0" fontId="20" fillId="0" borderId="3" xfId="0" applyFont="1" applyFill="1" applyBorder="1"/>
    <xf numFmtId="0" fontId="20" fillId="0" borderId="4" xfId="0" applyFont="1" applyBorder="1"/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1" fontId="24" fillId="0" borderId="0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3" fillId="0" borderId="0" xfId="0" applyFont="1" applyFill="1"/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/>
    <xf numFmtId="0" fontId="24" fillId="0" borderId="2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center"/>
    </xf>
    <xf numFmtId="49" fontId="24" fillId="0" borderId="16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43" fontId="22" fillId="0" borderId="0" xfId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43" fontId="22" fillId="0" borderId="0" xfId="1" applyFont="1" applyFill="1" applyBorder="1" applyAlignment="1" applyProtection="1">
      <alignment horizontal="center"/>
    </xf>
    <xf numFmtId="43" fontId="24" fillId="0" borderId="0" xfId="1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20" fillId="2" borderId="5" xfId="0" applyFont="1" applyFill="1" applyBorder="1"/>
    <xf numFmtId="0" fontId="20" fillId="2" borderId="12" xfId="0" applyFont="1" applyFill="1" applyBorder="1"/>
    <xf numFmtId="0" fontId="20" fillId="2" borderId="25" xfId="0" applyFont="1" applyFill="1" applyBorder="1" applyAlignment="1">
      <alignment horizontal="center"/>
    </xf>
    <xf numFmtId="0" fontId="20" fillId="2" borderId="0" xfId="0" applyFont="1" applyFill="1"/>
    <xf numFmtId="0" fontId="20" fillId="2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" fontId="20" fillId="2" borderId="0" xfId="0" applyNumberFormat="1" applyFont="1" applyFill="1" applyBorder="1" applyAlignment="1">
      <alignment horizontal="center"/>
    </xf>
    <xf numFmtId="0" fontId="20" fillId="2" borderId="10" xfId="0" applyFont="1" applyFill="1" applyBorder="1"/>
    <xf numFmtId="0" fontId="20" fillId="2" borderId="15" xfId="0" applyFont="1" applyFill="1" applyBorder="1" applyAlignment="1">
      <alignment horizontal="center"/>
    </xf>
    <xf numFmtId="165" fontId="21" fillId="2" borderId="3" xfId="1" applyNumberFormat="1" applyFont="1" applyFill="1" applyBorder="1" applyAlignment="1">
      <alignment horizontal="center" vertical="center"/>
    </xf>
    <xf numFmtId="165" fontId="25" fillId="2" borderId="3" xfId="1" applyNumberFormat="1" applyFont="1" applyFill="1" applyBorder="1" applyAlignment="1">
      <alignment horizontal="center" vertical="center"/>
    </xf>
    <xf numFmtId="164" fontId="21" fillId="2" borderId="26" xfId="1" applyNumberFormat="1" applyFont="1" applyFill="1" applyBorder="1" applyAlignment="1">
      <alignment horizontal="center" vertical="center"/>
    </xf>
    <xf numFmtId="3" fontId="21" fillId="0" borderId="26" xfId="1" applyNumberFormat="1" applyFont="1" applyFill="1" applyBorder="1" applyAlignment="1">
      <alignment horizontal="center" vertical="center" wrapText="1"/>
    </xf>
    <xf numFmtId="165" fontId="21" fillId="0" borderId="3" xfId="1" applyNumberFormat="1" applyFont="1" applyFill="1" applyBorder="1" applyAlignment="1">
      <alignment horizontal="center" vertical="center"/>
    </xf>
    <xf numFmtId="165" fontId="25" fillId="0" borderId="3" xfId="1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3" fontId="19" fillId="0" borderId="3" xfId="1" applyNumberFormat="1" applyFont="1" applyFill="1" applyBorder="1" applyAlignment="1">
      <alignment horizontal="center" vertical="center" wrapText="1"/>
    </xf>
    <xf numFmtId="164" fontId="21" fillId="2" borderId="3" xfId="1" applyNumberFormat="1" applyFont="1" applyFill="1" applyBorder="1" applyAlignment="1">
      <alignment horizontal="center" vertical="center"/>
    </xf>
    <xf numFmtId="3" fontId="21" fillId="0" borderId="3" xfId="1" applyNumberFormat="1" applyFont="1" applyFill="1" applyBorder="1" applyAlignment="1">
      <alignment horizontal="center" vertical="center" wrapText="1"/>
    </xf>
    <xf numFmtId="164" fontId="21" fillId="2" borderId="21" xfId="1" applyNumberFormat="1" applyFont="1" applyFill="1" applyBorder="1" applyAlignment="1">
      <alignment horizontal="center" vertical="center"/>
    </xf>
    <xf numFmtId="3" fontId="19" fillId="0" borderId="21" xfId="1" applyNumberFormat="1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/>
    </xf>
    <xf numFmtId="4" fontId="20" fillId="2" borderId="24" xfId="0" applyNumberFormat="1" applyFont="1" applyFill="1" applyBorder="1" applyAlignment="1">
      <alignment horizontal="right"/>
    </xf>
    <xf numFmtId="4" fontId="20" fillId="2" borderId="24" xfId="0" applyNumberFormat="1" applyFont="1" applyFill="1" applyBorder="1" applyAlignment="1">
      <alignment horizontal="center"/>
    </xf>
    <xf numFmtId="0" fontId="20" fillId="2" borderId="24" xfId="0" applyFont="1" applyFill="1" applyBorder="1" applyAlignment="1">
      <alignment horizontal="right"/>
    </xf>
    <xf numFmtId="2" fontId="20" fillId="2" borderId="24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center"/>
    </xf>
    <xf numFmtId="3" fontId="20" fillId="2" borderId="0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center"/>
    </xf>
    <xf numFmtId="0" fontId="27" fillId="4" borderId="35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left" vertical="center" wrapText="1"/>
    </xf>
    <xf numFmtId="0" fontId="28" fillId="5" borderId="35" xfId="0" applyFont="1" applyFill="1" applyBorder="1" applyAlignment="1">
      <alignment horizontal="right" vertical="center" wrapText="1"/>
    </xf>
    <xf numFmtId="0" fontId="28" fillId="3" borderId="35" xfId="0" applyFont="1" applyFill="1" applyBorder="1" applyAlignment="1">
      <alignment horizontal="right" vertical="center" wrapText="1"/>
    </xf>
    <xf numFmtId="0" fontId="28" fillId="6" borderId="35" xfId="0" applyFont="1" applyFill="1" applyBorder="1" applyAlignment="1">
      <alignment horizontal="right" vertical="center" wrapText="1"/>
    </xf>
    <xf numFmtId="3" fontId="28" fillId="6" borderId="35" xfId="0" applyNumberFormat="1" applyFont="1" applyFill="1" applyBorder="1" applyAlignment="1">
      <alignment horizontal="right" vertical="center" wrapText="1"/>
    </xf>
    <xf numFmtId="0" fontId="28" fillId="7" borderId="35" xfId="0" applyFont="1" applyFill="1" applyBorder="1" applyAlignment="1">
      <alignment horizontal="right" vertical="center" wrapText="1"/>
    </xf>
    <xf numFmtId="3" fontId="28" fillId="7" borderId="35" xfId="0" applyNumberFormat="1" applyFont="1" applyFill="1" applyBorder="1" applyAlignment="1">
      <alignment horizontal="right" vertical="center" wrapText="1"/>
    </xf>
    <xf numFmtId="0" fontId="32" fillId="8" borderId="24" xfId="0" applyFont="1" applyFill="1" applyBorder="1" applyAlignment="1">
      <alignment horizontal="center" vertical="center" wrapText="1"/>
    </xf>
    <xf numFmtId="0" fontId="33" fillId="9" borderId="24" xfId="0" applyFont="1" applyFill="1" applyBorder="1" applyAlignment="1">
      <alignment vertical="center" wrapText="1"/>
    </xf>
    <xf numFmtId="0" fontId="34" fillId="9" borderId="24" xfId="7" applyFill="1" applyBorder="1" applyAlignment="1">
      <alignment vertical="center" wrapText="1"/>
    </xf>
    <xf numFmtId="0" fontId="33" fillId="10" borderId="24" xfId="0" applyFont="1" applyFill="1" applyBorder="1" applyAlignment="1">
      <alignment vertical="center" wrapText="1"/>
    </xf>
    <xf numFmtId="0" fontId="34" fillId="10" borderId="24" xfId="7" applyFill="1" applyBorder="1" applyAlignment="1">
      <alignment vertical="center" wrapText="1"/>
    </xf>
    <xf numFmtId="0" fontId="24" fillId="0" borderId="13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/>
    <xf numFmtId="1" fontId="24" fillId="0" borderId="16" xfId="0" applyNumberFormat="1" applyFont="1" applyFill="1" applyBorder="1" applyAlignment="1" applyProtection="1">
      <alignment horizontal="center"/>
    </xf>
    <xf numFmtId="0" fontId="36" fillId="0" borderId="9" xfId="0" applyNumberFormat="1" applyFont="1" applyFill="1" applyBorder="1" applyAlignment="1" applyProtection="1">
      <alignment horizontal="center"/>
    </xf>
    <xf numFmtId="0" fontId="36" fillId="0" borderId="13" xfId="0" applyNumberFormat="1" applyFont="1" applyFill="1" applyBorder="1" applyAlignment="1" applyProtection="1">
      <alignment horizontal="center"/>
    </xf>
    <xf numFmtId="0" fontId="22" fillId="0" borderId="24" xfId="0" applyNumberFormat="1" applyFont="1" applyFill="1" applyBorder="1" applyAlignment="1" applyProtection="1">
      <alignment horizontal="center"/>
    </xf>
    <xf numFmtId="0" fontId="22" fillId="0" borderId="24" xfId="0" applyNumberFormat="1" applyFont="1" applyFill="1" applyBorder="1" applyAlignment="1" applyProtection="1">
      <alignment horizontal="right"/>
    </xf>
    <xf numFmtId="0" fontId="31" fillId="0" borderId="24" xfId="0" applyNumberFormat="1" applyFont="1" applyFill="1" applyBorder="1" applyAlignment="1" applyProtection="1">
      <alignment horizontal="center"/>
    </xf>
    <xf numFmtId="43" fontId="26" fillId="0" borderId="24" xfId="1" applyFont="1" applyFill="1" applyBorder="1" applyAlignment="1" applyProtection="1">
      <alignment horizontal="center"/>
    </xf>
    <xf numFmtId="4" fontId="30" fillId="0" borderId="24" xfId="0" applyNumberFormat="1" applyFont="1" applyFill="1" applyBorder="1" applyAlignment="1" applyProtection="1"/>
    <xf numFmtId="1" fontId="30" fillId="0" borderId="24" xfId="0" applyNumberFormat="1" applyFont="1" applyFill="1" applyBorder="1" applyAlignment="1" applyProtection="1">
      <alignment horizontal="center"/>
    </xf>
    <xf numFmtId="4" fontId="31" fillId="0" borderId="24" xfId="0" applyNumberFormat="1" applyFont="1" applyFill="1" applyBorder="1" applyAlignment="1" applyProtection="1"/>
    <xf numFmtId="0" fontId="0" fillId="0" borderId="0" xfId="0"/>
    <xf numFmtId="0" fontId="20" fillId="0" borderId="21" xfId="0" applyFont="1" applyBorder="1"/>
    <xf numFmtId="0" fontId="20" fillId="0" borderId="21" xfId="0" applyFont="1" applyFill="1" applyBorder="1"/>
    <xf numFmtId="0" fontId="20" fillId="0" borderId="40" xfId="0" applyFont="1" applyBorder="1"/>
    <xf numFmtId="0" fontId="20" fillId="0" borderId="27" xfId="0" applyFont="1" applyFill="1" applyBorder="1" applyAlignment="1">
      <alignment horizontal="left"/>
    </xf>
    <xf numFmtId="0" fontId="20" fillId="0" borderId="27" xfId="0" applyFont="1" applyBorder="1"/>
    <xf numFmtId="0" fontId="20" fillId="0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37" fillId="0" borderId="24" xfId="0" applyFont="1" applyBorder="1" applyAlignment="1">
      <alignment wrapText="1"/>
    </xf>
    <xf numFmtId="4" fontId="0" fillId="0" borderId="24" xfId="0" applyNumberFormat="1" applyBorder="1"/>
    <xf numFmtId="4" fontId="8" fillId="0" borderId="0" xfId="0" applyNumberFormat="1" applyFont="1"/>
    <xf numFmtId="0" fontId="37" fillId="12" borderId="24" xfId="0" applyFont="1" applyFill="1" applyBorder="1" applyAlignment="1">
      <alignment wrapText="1"/>
    </xf>
    <xf numFmtId="4" fontId="0" fillId="12" borderId="24" xfId="0" applyNumberFormat="1" applyFill="1" applyBorder="1" applyAlignment="1">
      <alignment vertical="top"/>
    </xf>
    <xf numFmtId="4" fontId="0" fillId="12" borderId="24" xfId="0" applyNumberFormat="1" applyFill="1" applyBorder="1"/>
    <xf numFmtId="43" fontId="11" fillId="12" borderId="3" xfId="1" applyFont="1" applyFill="1" applyBorder="1"/>
    <xf numFmtId="43" fontId="8" fillId="15" borderId="3" xfId="1" applyFont="1" applyFill="1" applyBorder="1"/>
    <xf numFmtId="0" fontId="37" fillId="17" borderId="24" xfId="0" applyFont="1" applyFill="1" applyBorder="1" applyAlignment="1">
      <alignment wrapText="1"/>
    </xf>
    <xf numFmtId="0" fontId="8" fillId="17" borderId="0" xfId="0" applyFont="1" applyFill="1"/>
    <xf numFmtId="4" fontId="0" fillId="17" borderId="24" xfId="0" applyNumberFormat="1" applyFill="1" applyBorder="1"/>
    <xf numFmtId="4" fontId="0" fillId="13" borderId="24" xfId="0" applyNumberFormat="1" applyFill="1" applyBorder="1"/>
    <xf numFmtId="4" fontId="11" fillId="15" borderId="3" xfId="1" applyNumberFormat="1" applyFont="1" applyFill="1" applyBorder="1" applyProtection="1">
      <protection hidden="1"/>
    </xf>
    <xf numFmtId="4" fontId="8" fillId="0" borderId="16" xfId="0" applyNumberFormat="1" applyFont="1" applyBorder="1"/>
    <xf numFmtId="43" fontId="11" fillId="15" borderId="3" xfId="1" applyFont="1" applyFill="1" applyBorder="1"/>
    <xf numFmtId="43" fontId="8" fillId="0" borderId="27" xfId="1" applyFont="1" applyFill="1" applyBorder="1"/>
    <xf numFmtId="43" fontId="11" fillId="0" borderId="16" xfId="1" applyFont="1" applyFill="1" applyBorder="1"/>
    <xf numFmtId="0" fontId="8" fillId="0" borderId="16" xfId="0" applyFont="1" applyBorder="1"/>
    <xf numFmtId="0" fontId="8" fillId="0" borderId="3" xfId="0" applyFont="1" applyFill="1" applyBorder="1" applyAlignment="1"/>
    <xf numFmtId="4" fontId="0" fillId="0" borderId="3" xfId="0" applyNumberFormat="1" applyFill="1" applyBorder="1"/>
    <xf numFmtId="4" fontId="0" fillId="12" borderId="16" xfId="0" applyNumberFormat="1" applyFill="1" applyBorder="1"/>
    <xf numFmtId="0" fontId="8" fillId="0" borderId="19" xfId="0" applyFont="1" applyFill="1" applyBorder="1" applyAlignment="1"/>
    <xf numFmtId="4" fontId="8" fillId="0" borderId="3" xfId="0" applyNumberFormat="1" applyFont="1" applyFill="1" applyBorder="1"/>
    <xf numFmtId="167" fontId="11" fillId="0" borderId="3" xfId="1" applyNumberFormat="1" applyFont="1" applyFill="1" applyBorder="1" applyAlignment="1">
      <alignment horizontal="left" vertical="center" shrinkToFit="1"/>
    </xf>
    <xf numFmtId="0" fontId="8" fillId="0" borderId="18" xfId="0" applyFont="1" applyFill="1" applyBorder="1" applyAlignment="1"/>
    <xf numFmtId="43" fontId="8" fillId="0" borderId="3" xfId="0" applyNumberFormat="1" applyFont="1" applyFill="1" applyBorder="1"/>
    <xf numFmtId="43" fontId="12" fillId="15" borderId="23" xfId="4" applyFont="1" applyFill="1" applyBorder="1"/>
    <xf numFmtId="43" fontId="12" fillId="0" borderId="19" xfId="4" applyFont="1" applyFill="1" applyBorder="1"/>
    <xf numFmtId="43" fontId="12" fillId="0" borderId="3" xfId="1" applyFont="1" applyFill="1" applyBorder="1"/>
    <xf numFmtId="43" fontId="8" fillId="15" borderId="16" xfId="0" applyNumberFormat="1" applyFont="1" applyFill="1" applyBorder="1"/>
    <xf numFmtId="4" fontId="0" fillId="15" borderId="16" xfId="0" applyNumberFormat="1" applyFill="1" applyBorder="1"/>
    <xf numFmtId="0" fontId="37" fillId="0" borderId="3" xfId="0" applyFont="1" applyFill="1" applyBorder="1" applyAlignment="1">
      <alignment wrapText="1"/>
    </xf>
    <xf numFmtId="4" fontId="0" fillId="0" borderId="3" xfId="0" applyNumberFormat="1" applyBorder="1"/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4" fontId="8" fillId="15" borderId="3" xfId="0" applyNumberFormat="1" applyFont="1" applyFill="1" applyBorder="1"/>
    <xf numFmtId="4" fontId="8" fillId="15" borderId="21" xfId="0" applyNumberFormat="1" applyFont="1" applyFill="1" applyBorder="1"/>
    <xf numFmtId="0" fontId="8" fillId="0" borderId="3" xfId="0" applyFont="1" applyBorder="1"/>
    <xf numFmtId="0" fontId="37" fillId="0" borderId="3" xfId="0" applyFont="1" applyBorder="1" applyAlignment="1">
      <alignment wrapText="1"/>
    </xf>
    <xf numFmtId="43" fontId="8" fillId="0" borderId="25" xfId="0" applyNumberFormat="1" applyFont="1" applyBorder="1"/>
    <xf numFmtId="0" fontId="0" fillId="0" borderId="0" xfId="0"/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/>
    <xf numFmtId="3" fontId="26" fillId="0" borderId="3" xfId="1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left"/>
    </xf>
    <xf numFmtId="165" fontId="21" fillId="2" borderId="26" xfId="1" applyNumberFormat="1" applyFont="1" applyFill="1" applyBorder="1" applyAlignment="1">
      <alignment horizontal="center" vertical="center"/>
    </xf>
    <xf numFmtId="165" fontId="25" fillId="2" borderId="26" xfId="1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left"/>
    </xf>
    <xf numFmtId="165" fontId="21" fillId="2" borderId="21" xfId="1" applyNumberFormat="1" applyFont="1" applyFill="1" applyBorder="1" applyAlignment="1">
      <alignment horizontal="center" vertical="center"/>
    </xf>
    <xf numFmtId="165" fontId="25" fillId="2" borderId="21" xfId="1" applyNumberFormat="1" applyFont="1" applyFill="1" applyBorder="1" applyAlignment="1">
      <alignment horizontal="center" vertical="center"/>
    </xf>
    <xf numFmtId="3" fontId="21" fillId="0" borderId="21" xfId="1" applyNumberFormat="1" applyFont="1" applyFill="1" applyBorder="1" applyAlignment="1">
      <alignment horizontal="center" vertical="center" wrapText="1"/>
    </xf>
    <xf numFmtId="3" fontId="26" fillId="0" borderId="21" xfId="1" applyNumberFormat="1" applyFont="1" applyFill="1" applyBorder="1" applyAlignment="1">
      <alignment horizontal="center" vertical="center" wrapText="1"/>
    </xf>
    <xf numFmtId="0" fontId="20" fillId="2" borderId="24" xfId="0" applyFont="1" applyFill="1" applyBorder="1"/>
    <xf numFmtId="3" fontId="20" fillId="2" borderId="24" xfId="0" applyNumberFormat="1" applyFont="1" applyFill="1" applyBorder="1" applyAlignment="1">
      <alignment horizontal="center"/>
    </xf>
    <xf numFmtId="3" fontId="20" fillId="2" borderId="24" xfId="0" applyNumberFormat="1" applyFont="1" applyFill="1" applyBorder="1"/>
    <xf numFmtId="3" fontId="21" fillId="12" borderId="3" xfId="1" applyNumberFormat="1" applyFont="1" applyFill="1" applyBorder="1" applyAlignment="1">
      <alignment horizontal="center" vertical="center" wrapText="1"/>
    </xf>
    <xf numFmtId="3" fontId="19" fillId="12" borderId="3" xfId="1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textRotation="90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textRotation="255"/>
    </xf>
    <xf numFmtId="49" fontId="24" fillId="0" borderId="16" xfId="0" applyNumberFormat="1" applyFont="1" applyFill="1" applyBorder="1" applyAlignment="1" applyProtection="1"/>
    <xf numFmtId="49" fontId="24" fillId="0" borderId="13" xfId="0" applyNumberFormat="1" applyFont="1" applyFill="1" applyBorder="1" applyAlignment="1" applyProtection="1">
      <alignment horizontal="center"/>
    </xf>
    <xf numFmtId="0" fontId="29" fillId="0" borderId="24" xfId="0" applyFont="1" applyFill="1" applyBorder="1" applyAlignment="1">
      <alignment vertical="center" wrapText="1"/>
    </xf>
    <xf numFmtId="164" fontId="24" fillId="0" borderId="24" xfId="0" applyNumberFormat="1" applyFont="1" applyFill="1" applyBorder="1" applyAlignment="1" applyProtection="1">
      <alignment horizontal="center" wrapText="1"/>
    </xf>
    <xf numFmtId="2" fontId="30" fillId="0" borderId="24" xfId="0" applyNumberFormat="1" applyFont="1" applyFill="1" applyBorder="1" applyAlignment="1" applyProtection="1">
      <alignment horizontal="center"/>
    </xf>
    <xf numFmtId="43" fontId="30" fillId="0" borderId="24" xfId="1" applyFont="1" applyFill="1" applyBorder="1" applyAlignment="1" applyProtection="1">
      <alignment horizontal="center"/>
    </xf>
    <xf numFmtId="4" fontId="30" fillId="0" borderId="24" xfId="0" applyNumberFormat="1" applyFont="1" applyFill="1" applyBorder="1" applyAlignment="1" applyProtection="1">
      <alignment horizontal="center"/>
    </xf>
    <xf numFmtId="0" fontId="24" fillId="0" borderId="24" xfId="0" applyNumberFormat="1" applyFont="1" applyFill="1" applyBorder="1" applyAlignment="1" applyProtection="1">
      <alignment horizontal="center"/>
    </xf>
    <xf numFmtId="1" fontId="30" fillId="11" borderId="24" xfId="0" applyNumberFormat="1" applyFont="1" applyFill="1" applyBorder="1" applyAlignment="1" applyProtection="1">
      <alignment horizontal="center"/>
    </xf>
    <xf numFmtId="1" fontId="30" fillId="13" borderId="24" xfId="1" applyNumberFormat="1" applyFont="1" applyFill="1" applyBorder="1" applyAlignment="1" applyProtection="1">
      <alignment horizontal="center"/>
    </xf>
    <xf numFmtId="43" fontId="30" fillId="0" borderId="24" xfId="1" applyFont="1" applyFill="1" applyBorder="1" applyAlignment="1" applyProtection="1"/>
    <xf numFmtId="3" fontId="30" fillId="11" borderId="24" xfId="0" applyNumberFormat="1" applyFont="1" applyFill="1" applyBorder="1" applyAlignment="1" applyProtection="1">
      <alignment horizontal="center"/>
    </xf>
    <xf numFmtId="1" fontId="30" fillId="14" borderId="24" xfId="0" applyNumberFormat="1" applyFont="1" applyFill="1" applyBorder="1" applyAlignment="1" applyProtection="1">
      <alignment horizontal="center"/>
    </xf>
    <xf numFmtId="1" fontId="30" fillId="15" borderId="24" xfId="0" applyNumberFormat="1" applyFont="1" applyFill="1" applyBorder="1" applyAlignment="1" applyProtection="1">
      <alignment horizontal="center"/>
    </xf>
    <xf numFmtId="1" fontId="30" fillId="17" borderId="24" xfId="0" applyNumberFormat="1" applyFont="1" applyFill="1" applyBorder="1" applyAlignment="1" applyProtection="1">
      <alignment horizontal="center"/>
    </xf>
    <xf numFmtId="1" fontId="30" fillId="12" borderId="24" xfId="0" applyNumberFormat="1" applyFont="1" applyFill="1" applyBorder="1" applyAlignment="1" applyProtection="1">
      <alignment horizontal="center"/>
    </xf>
    <xf numFmtId="1" fontId="30" fillId="16" borderId="24" xfId="0" applyNumberFormat="1" applyFont="1" applyFill="1" applyBorder="1" applyAlignment="1" applyProtection="1">
      <alignment horizontal="center"/>
    </xf>
    <xf numFmtId="0" fontId="20" fillId="0" borderId="24" xfId="0" applyFont="1" applyBorder="1"/>
    <xf numFmtId="0" fontId="20" fillId="0" borderId="15" xfId="0" applyFont="1" applyBorder="1" applyAlignment="1">
      <alignment horizontal="center"/>
    </xf>
    <xf numFmtId="0" fontId="20" fillId="0" borderId="1" xfId="0" applyFont="1" applyFill="1" applyBorder="1"/>
    <xf numFmtId="0" fontId="20" fillId="0" borderId="17" xfId="0" applyFont="1" applyFill="1" applyBorder="1"/>
    <xf numFmtId="0" fontId="20" fillId="13" borderId="27" xfId="0" applyFont="1" applyFill="1" applyBorder="1" applyAlignment="1">
      <alignment horizontal="center"/>
    </xf>
    <xf numFmtId="0" fontId="20" fillId="13" borderId="27" xfId="0" applyFont="1" applyFill="1" applyBorder="1" applyAlignment="1">
      <alignment horizontal="left"/>
    </xf>
    <xf numFmtId="0" fontId="20" fillId="13" borderId="27" xfId="0" applyFont="1" applyFill="1" applyBorder="1"/>
    <xf numFmtId="166" fontId="20" fillId="13" borderId="27" xfId="1" applyNumberFormat="1" applyFont="1" applyFill="1" applyBorder="1" applyAlignment="1">
      <alignment horizontal="left"/>
    </xf>
    <xf numFmtId="0" fontId="20" fillId="13" borderId="3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left"/>
    </xf>
    <xf numFmtId="0" fontId="20" fillId="13" borderId="3" xfId="0" applyFont="1" applyFill="1" applyBorder="1"/>
    <xf numFmtId="43" fontId="20" fillId="13" borderId="3" xfId="1" applyFont="1" applyFill="1" applyBorder="1"/>
    <xf numFmtId="0" fontId="20" fillId="13" borderId="4" xfId="0" applyFont="1" applyFill="1" applyBorder="1" applyAlignment="1">
      <alignment horizontal="center"/>
    </xf>
    <xf numFmtId="0" fontId="20" fillId="13" borderId="4" xfId="0" applyFont="1" applyFill="1" applyBorder="1" applyAlignment="1">
      <alignment horizontal="left"/>
    </xf>
    <xf numFmtId="2" fontId="30" fillId="13" borderId="24" xfId="0" applyNumberFormat="1" applyFont="1" applyFill="1" applyBorder="1" applyAlignment="1" applyProtection="1">
      <alignment horizontal="center"/>
    </xf>
    <xf numFmtId="4" fontId="30" fillId="13" borderId="24" xfId="0" applyNumberFormat="1" applyFont="1" applyFill="1" applyBorder="1" applyAlignment="1" applyProtection="1">
      <alignment horizontal="center"/>
    </xf>
    <xf numFmtId="43" fontId="30" fillId="13" borderId="24" xfId="1" applyFont="1" applyFill="1" applyBorder="1" applyAlignment="1" applyProtection="1">
      <alignment horizontal="center"/>
    </xf>
    <xf numFmtId="4" fontId="30" fillId="13" borderId="24" xfId="0" applyNumberFormat="1" applyFont="1" applyFill="1" applyBorder="1" applyAlignment="1" applyProtection="1"/>
    <xf numFmtId="1" fontId="30" fillId="13" borderId="24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/>
    <xf numFmtId="0" fontId="20" fillId="13" borderId="27" xfId="0" applyFont="1" applyFill="1" applyBorder="1" applyAlignment="1">
      <alignment vertical="top" wrapText="1"/>
    </xf>
    <xf numFmtId="0" fontId="20" fillId="13" borderId="3" xfId="0" applyFont="1" applyFill="1" applyBorder="1" applyAlignment="1">
      <alignment vertical="top" wrapText="1"/>
    </xf>
    <xf numFmtId="0" fontId="20" fillId="13" borderId="4" xfId="0" applyFont="1" applyFill="1" applyBorder="1" applyAlignment="1">
      <alignment vertical="top" wrapText="1"/>
    </xf>
    <xf numFmtId="0" fontId="38" fillId="18" borderId="41" xfId="0" applyFont="1" applyFill="1" applyBorder="1" applyAlignment="1">
      <alignment horizontal="center" vertical="center" wrapText="1" readingOrder="1"/>
    </xf>
    <xf numFmtId="0" fontId="39" fillId="18" borderId="41" xfId="0" applyFont="1" applyFill="1" applyBorder="1" applyAlignment="1">
      <alignment horizontal="center" vertical="center" wrapText="1" readingOrder="1"/>
    </xf>
    <xf numFmtId="43" fontId="8" fillId="0" borderId="0" xfId="1" applyFont="1"/>
    <xf numFmtId="0" fontId="40" fillId="0" borderId="0" xfId="5" applyFont="1"/>
    <xf numFmtId="0" fontId="41" fillId="0" borderId="0" xfId="5" applyFont="1"/>
    <xf numFmtId="0" fontId="42" fillId="0" borderId="0" xfId="5" applyFont="1"/>
    <xf numFmtId="0" fontId="10" fillId="0" borderId="0" xfId="5"/>
    <xf numFmtId="0" fontId="43" fillId="13" borderId="24" xfId="5" applyFont="1" applyFill="1" applyBorder="1" applyAlignment="1">
      <alignment horizontal="center" vertical="center" wrapText="1"/>
    </xf>
    <xf numFmtId="2" fontId="10" fillId="0" borderId="0" xfId="5" applyNumberFormat="1" applyFill="1" applyBorder="1"/>
    <xf numFmtId="0" fontId="44" fillId="0" borderId="0" xfId="5" applyFont="1"/>
    <xf numFmtId="0" fontId="10" fillId="0" borderId="0" xfId="5" applyFont="1"/>
    <xf numFmtId="0" fontId="43" fillId="19" borderId="25" xfId="5" applyFont="1" applyFill="1" applyBorder="1" applyAlignment="1">
      <alignment horizontal="center" vertical="center" wrapText="1"/>
    </xf>
    <xf numFmtId="0" fontId="43" fillId="20" borderId="24" xfId="5" applyFont="1" applyFill="1" applyBorder="1" applyAlignment="1">
      <alignment horizontal="center" vertical="center" wrapText="1"/>
    </xf>
    <xf numFmtId="0" fontId="45" fillId="12" borderId="25" xfId="5" applyFont="1" applyFill="1" applyBorder="1" applyAlignment="1">
      <alignment horizontal="center" vertical="center" wrapText="1"/>
    </xf>
    <xf numFmtId="0" fontId="45" fillId="21" borderId="25" xfId="5" applyFont="1" applyFill="1" applyBorder="1" applyAlignment="1">
      <alignment horizontal="center" vertical="center" wrapText="1"/>
    </xf>
    <xf numFmtId="0" fontId="46" fillId="13" borderId="42" xfId="5" applyFont="1" applyFill="1" applyBorder="1" applyAlignment="1">
      <alignment horizontal="center" vertical="center" wrapText="1"/>
    </xf>
    <xf numFmtId="0" fontId="43" fillId="12" borderId="25" xfId="5" applyFont="1" applyFill="1" applyBorder="1" applyAlignment="1">
      <alignment horizontal="center" vertical="center" wrapText="1"/>
    </xf>
    <xf numFmtId="0" fontId="43" fillId="21" borderId="25" xfId="5" applyFont="1" applyFill="1" applyBorder="1" applyAlignment="1">
      <alignment horizontal="center" vertical="center" wrapText="1"/>
    </xf>
    <xf numFmtId="0" fontId="10" fillId="0" borderId="0" xfId="5" applyBorder="1"/>
    <xf numFmtId="0" fontId="47" fillId="0" borderId="0" xfId="5" applyFont="1" applyBorder="1" applyAlignment="1">
      <alignment wrapText="1"/>
    </xf>
    <xf numFmtId="2" fontId="10" fillId="0" borderId="0" xfId="5" applyNumberFormat="1" applyBorder="1"/>
    <xf numFmtId="168" fontId="10" fillId="22" borderId="0" xfId="5" applyNumberFormat="1" applyFill="1" applyBorder="1"/>
    <xf numFmtId="2" fontId="49" fillId="0" borderId="0" xfId="5" applyNumberFormat="1" applyFont="1" applyBorder="1"/>
    <xf numFmtId="0" fontId="50" fillId="13" borderId="0" xfId="5" applyFont="1" applyFill="1" applyBorder="1" applyAlignment="1">
      <alignment horizontal="center" vertical="center" wrapText="1"/>
    </xf>
    <xf numFmtId="0" fontId="49" fillId="0" borderId="0" xfId="5" applyFont="1" applyBorder="1"/>
    <xf numFmtId="2" fontId="44" fillId="0" borderId="0" xfId="5" applyNumberFormat="1" applyFont="1" applyBorder="1"/>
    <xf numFmtId="3" fontId="10" fillId="0" borderId="0" xfId="5" applyNumberFormat="1" applyBorder="1"/>
    <xf numFmtId="43" fontId="0" fillId="0" borderId="0" xfId="6" applyFont="1"/>
    <xf numFmtId="0" fontId="10" fillId="21" borderId="0" xfId="5" applyFill="1" applyBorder="1"/>
    <xf numFmtId="0" fontId="47" fillId="21" borderId="0" xfId="5" applyFont="1" applyFill="1" applyBorder="1" applyAlignment="1">
      <alignment wrapText="1"/>
    </xf>
    <xf numFmtId="2" fontId="10" fillId="21" borderId="0" xfId="5" applyNumberFormat="1" applyFill="1" applyBorder="1"/>
    <xf numFmtId="168" fontId="10" fillId="21" borderId="0" xfId="5" applyNumberFormat="1" applyFill="1" applyBorder="1"/>
    <xf numFmtId="2" fontId="49" fillId="21" borderId="0" xfId="5" applyNumberFormat="1" applyFont="1" applyFill="1" applyBorder="1"/>
    <xf numFmtId="0" fontId="50" fillId="21" borderId="0" xfId="5" applyFont="1" applyFill="1" applyBorder="1" applyAlignment="1">
      <alignment horizontal="center" vertical="center" wrapText="1"/>
    </xf>
    <xf numFmtId="0" fontId="49" fillId="21" borderId="0" xfId="5" applyFont="1" applyFill="1" applyBorder="1"/>
    <xf numFmtId="2" fontId="44" fillId="21" borderId="0" xfId="5" applyNumberFormat="1" applyFont="1" applyFill="1" applyBorder="1"/>
    <xf numFmtId="3" fontId="10" fillId="21" borderId="0" xfId="5" applyNumberFormat="1" applyFill="1" applyBorder="1"/>
    <xf numFmtId="43" fontId="0" fillId="21" borderId="0" xfId="6" applyFont="1" applyFill="1" applyBorder="1"/>
    <xf numFmtId="0" fontId="10" fillId="21" borderId="0" xfId="5" applyFill="1"/>
    <xf numFmtId="43" fontId="0" fillId="21" borderId="0" xfId="6" applyFont="1" applyFill="1"/>
    <xf numFmtId="0" fontId="10" fillId="0" borderId="0" xfId="5" applyFill="1" applyBorder="1"/>
    <xf numFmtId="0" fontId="50" fillId="13" borderId="0" xfId="5" applyFont="1" applyFill="1" applyBorder="1" applyAlignment="1">
      <alignment vertical="center" wrapText="1"/>
    </xf>
    <xf numFmtId="0" fontId="50" fillId="21" borderId="0" xfId="5" applyFont="1" applyFill="1" applyBorder="1" applyAlignment="1">
      <alignment vertical="center" wrapText="1"/>
    </xf>
    <xf numFmtId="168" fontId="10" fillId="22" borderId="0" xfId="5" applyNumberFormat="1" applyFill="1"/>
    <xf numFmtId="168" fontId="10" fillId="21" borderId="0" xfId="5" applyNumberFormat="1" applyFill="1"/>
    <xf numFmtId="0" fontId="10" fillId="12" borderId="0" xfId="5" applyFont="1" applyFill="1"/>
    <xf numFmtId="0" fontId="49" fillId="0" borderId="0" xfId="5" applyFont="1"/>
    <xf numFmtId="2" fontId="10" fillId="0" borderId="15" xfId="5" applyNumberFormat="1" applyBorder="1"/>
    <xf numFmtId="0" fontId="47" fillId="0" borderId="24" xfId="5" applyFont="1" applyBorder="1" applyAlignment="1">
      <alignment wrapText="1"/>
    </xf>
    <xf numFmtId="2" fontId="10" fillId="0" borderId="24" xfId="5" applyNumberFormat="1" applyBorder="1"/>
    <xf numFmtId="2" fontId="10" fillId="0" borderId="25" xfId="5" applyNumberFormat="1" applyBorder="1"/>
    <xf numFmtId="0" fontId="50" fillId="13" borderId="42" xfId="5" applyFont="1" applyFill="1" applyBorder="1" applyAlignment="1">
      <alignment vertical="center" wrapText="1"/>
    </xf>
    <xf numFmtId="0" fontId="10" fillId="0" borderId="24" xfId="5" applyFill="1" applyBorder="1"/>
    <xf numFmtId="0" fontId="10" fillId="0" borderId="24" xfId="5" applyBorder="1"/>
    <xf numFmtId="0" fontId="47" fillId="0" borderId="43" xfId="5" applyFont="1" applyBorder="1" applyAlignment="1">
      <alignment wrapText="1"/>
    </xf>
    <xf numFmtId="2" fontId="10" fillId="0" borderId="0" xfId="5" applyNumberFormat="1"/>
    <xf numFmtId="0" fontId="50" fillId="13" borderId="44" xfId="5" applyFont="1" applyFill="1" applyBorder="1" applyAlignment="1">
      <alignment vertical="center" wrapText="1"/>
    </xf>
    <xf numFmtId="0" fontId="50" fillId="13" borderId="45" xfId="5" applyFont="1" applyFill="1" applyBorder="1" applyAlignment="1">
      <alignment vertical="center" wrapText="1"/>
    </xf>
    <xf numFmtId="0" fontId="50" fillId="13" borderId="45" xfId="5" applyFont="1" applyFill="1" applyBorder="1" applyAlignment="1">
      <alignment horizontal="center" vertical="center" wrapText="1"/>
    </xf>
    <xf numFmtId="0" fontId="50" fillId="13" borderId="46" xfId="5" applyFont="1" applyFill="1" applyBorder="1" applyAlignment="1">
      <alignment vertical="center" wrapText="1"/>
    </xf>
    <xf numFmtId="0" fontId="43" fillId="19" borderId="43" xfId="5" applyFont="1" applyFill="1" applyBorder="1" applyAlignment="1">
      <alignment horizontal="center" vertical="center" wrapText="1"/>
    </xf>
    <xf numFmtId="0" fontId="43" fillId="23" borderId="0" xfId="5" applyFont="1" applyFill="1" applyBorder="1" applyAlignment="1">
      <alignment horizontal="center" vertical="center" wrapText="1"/>
    </xf>
    <xf numFmtId="0" fontId="10" fillId="12" borderId="24" xfId="5" applyFont="1" applyFill="1" applyBorder="1" applyAlignment="1">
      <alignment horizontal="center" vertical="center" wrapText="1"/>
    </xf>
    <xf numFmtId="0" fontId="10" fillId="21" borderId="24" xfId="5" applyFont="1" applyFill="1" applyBorder="1" applyAlignment="1">
      <alignment horizontal="center" vertical="center" wrapText="1"/>
    </xf>
    <xf numFmtId="0" fontId="46" fillId="13" borderId="46" xfId="5" applyFont="1" applyFill="1" applyBorder="1" applyAlignment="1">
      <alignment horizontal="center" vertical="center" wrapText="1"/>
    </xf>
    <xf numFmtId="0" fontId="43" fillId="12" borderId="24" xfId="5" applyFont="1" applyFill="1" applyBorder="1" applyAlignment="1">
      <alignment horizontal="center" vertical="center" wrapText="1"/>
    </xf>
    <xf numFmtId="0" fontId="43" fillId="19" borderId="0" xfId="5" applyFont="1" applyFill="1" applyBorder="1" applyAlignment="1">
      <alignment horizontal="center" vertical="center" wrapText="1"/>
    </xf>
    <xf numFmtId="0" fontId="43" fillId="21" borderId="24" xfId="5" applyFont="1" applyFill="1" applyBorder="1" applyAlignment="1">
      <alignment horizontal="center" vertical="center" wrapText="1"/>
    </xf>
    <xf numFmtId="43" fontId="24" fillId="0" borderId="0" xfId="1" applyFont="1" applyFill="1" applyBorder="1" applyAlignment="1" applyProtection="1"/>
    <xf numFmtId="43" fontId="52" fillId="0" borderId="0" xfId="1" applyFont="1" applyFill="1" applyBorder="1" applyAlignment="1" applyProtection="1"/>
    <xf numFmtId="43" fontId="51" fillId="0" borderId="0" xfId="1" applyFont="1" applyFill="1" applyAlignment="1">
      <alignment horizontal="right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13" borderId="20" xfId="0" applyFont="1" applyFill="1" applyBorder="1" applyAlignment="1">
      <alignment horizontal="left" vertical="top" wrapText="1"/>
    </xf>
    <xf numFmtId="0" fontId="20" fillId="13" borderId="22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center"/>
    </xf>
    <xf numFmtId="0" fontId="24" fillId="0" borderId="7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horizontal="center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5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35" fillId="4" borderId="24" xfId="0" applyFont="1" applyFill="1" applyBorder="1" applyAlignment="1">
      <alignment horizontal="center" vertical="center" wrapText="1" readingOrder="1"/>
    </xf>
    <xf numFmtId="0" fontId="20" fillId="2" borderId="5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34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13" fillId="0" borderId="18" xfId="3" applyFont="1" applyFill="1" applyBorder="1" applyAlignment="1">
      <alignment horizontal="center"/>
    </xf>
    <xf numFmtId="0" fontId="13" fillId="0" borderId="23" xfId="3" applyFont="1" applyFill="1" applyBorder="1" applyAlignment="1">
      <alignment horizontal="center"/>
    </xf>
    <xf numFmtId="0" fontId="13" fillId="0" borderId="19" xfId="3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6" borderId="38" xfId="0" applyFont="1" applyFill="1" applyBorder="1" applyAlignment="1">
      <alignment horizontal="right" vertical="center" wrapText="1"/>
    </xf>
    <xf numFmtId="0" fontId="28" fillId="6" borderId="39" xfId="0" applyFont="1" applyFill="1" applyBorder="1" applyAlignment="1">
      <alignment horizontal="right" vertical="center" wrapText="1"/>
    </xf>
    <xf numFmtId="0" fontId="28" fillId="7" borderId="38" xfId="0" applyFont="1" applyFill="1" applyBorder="1" applyAlignment="1">
      <alignment horizontal="right" vertical="center" wrapText="1"/>
    </xf>
    <xf numFmtId="0" fontId="28" fillId="7" borderId="39" xfId="0" applyFont="1" applyFill="1" applyBorder="1" applyAlignment="1">
      <alignment horizontal="right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17" fontId="27" fillId="4" borderId="38" xfId="0" applyNumberFormat="1" applyFont="1" applyFill="1" applyBorder="1" applyAlignment="1">
      <alignment horizontal="center" vertical="center" wrapText="1"/>
    </xf>
    <xf numFmtId="17" fontId="27" fillId="4" borderId="3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/>
    <xf numFmtId="0" fontId="10" fillId="0" borderId="0" xfId="16" applyFont="1" applyFill="1" applyAlignment="1">
      <alignment horizontal="left"/>
    </xf>
    <xf numFmtId="0" fontId="10" fillId="0" borderId="0" xfId="16" applyFont="1"/>
    <xf numFmtId="0" fontId="54" fillId="0" borderId="0" xfId="16" applyFont="1" applyFill="1" applyAlignment="1">
      <alignment horizontal="left"/>
    </xf>
    <xf numFmtId="4" fontId="54" fillId="0" borderId="0" xfId="16" applyNumberFormat="1" applyFont="1" applyFill="1" applyAlignment="1">
      <alignment horizontal="right"/>
    </xf>
    <xf numFmtId="4" fontId="54" fillId="24" borderId="0" xfId="16" applyNumberFormat="1" applyFont="1" applyFill="1" applyAlignment="1">
      <alignment horizontal="right"/>
    </xf>
    <xf numFmtId="4" fontId="55" fillId="24" borderId="0" xfId="16" applyNumberFormat="1" applyFont="1" applyFill="1" applyAlignment="1">
      <alignment horizontal="right"/>
    </xf>
  </cellXfs>
  <cellStyles count="17">
    <cellStyle name="Comma" xfId="1" builtinId="3"/>
    <cellStyle name="Comma 2" xfId="6"/>
    <cellStyle name="Hyperlink" xfId="7" builtinId="8"/>
    <cellStyle name="Normal" xfId="0" builtinId="0"/>
    <cellStyle name="Normal 2" xfId="5"/>
    <cellStyle name="Normal 3" xfId="16"/>
    <cellStyle name="เครื่องหมายจุลภาค 2" xfId="2"/>
    <cellStyle name="เครื่องหมายจุลภาค 3" xfId="4"/>
    <cellStyle name="ปกติ 2" xfId="8"/>
    <cellStyle name="ปกติ 2 2" xfId="9"/>
    <cellStyle name="ปกติ 2 2 2" xfId="10"/>
    <cellStyle name="ปกติ 3" xfId="3"/>
    <cellStyle name="ปกติ 4" xfId="11"/>
    <cellStyle name="ปกติ 4 2" xfId="12"/>
    <cellStyle name="ปกติ 4 3" xfId="13"/>
    <cellStyle name="ลักษณะ 1" xfId="14"/>
    <cellStyle name="ลักษณะ 2" xfId="15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FF66"/>
      <color rgb="FFFFFF00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PRAKIT06122014/0CFO57_062014/CFO58/&#3626;&#3635;&#3648;&#3609;&#3634;&#3586;&#3629;&#3591;%20DRGindex57%2015-12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 (2)"/>
      <sheetName val="ประกิจ"/>
      <sheetName val="CMI"/>
      <sheetName val="อัตราตายผู้ป่วยในอย่างหยาบ55"/>
      <sheetName val="ตค"/>
      <sheetName val="พย"/>
      <sheetName val="ธค"/>
      <sheetName val="มค"/>
      <sheetName val="กพ"/>
      <sheetName val="มีค"/>
      <sheetName val="เมย"/>
      <sheetName val="พค"/>
      <sheetName val="มิย"/>
      <sheetName val="กค"/>
      <sheetName val="สค"/>
      <sheetName val="ก.ย"/>
      <sheetName val="Cmi57"/>
      <sheetName val="ตค-ก.ย"/>
      <sheetName val="CMI 3ปี"/>
      <sheetName val="CMI57 (2)"/>
      <sheetName val="CMI56"/>
      <sheetName val="CMI55"/>
      <sheetName val="ไตรมาส1 56"/>
      <sheetName val="ไตรมา1 57"/>
      <sheetName val="ไตรมา2 57 "/>
      <sheetName val="6 เดือน"/>
      <sheetName val="ส่งต่อไตรมาส1 56"/>
      <sheetName val="ส่งต่อไตรมา1 57 "/>
      <sheetName val="ส่งต่อ 56"/>
      <sheetName val="ok"/>
      <sheetName val="12 แฟ้ม 56 + datacenter"/>
      <sheetName val="ข้อมูลตรวจราชการ"/>
      <sheetName val="refer เสนา 56"/>
      <sheetName val="refer ผักไห่ 56"/>
      <sheetName val="refer บางไทร 56"/>
      <sheetName val="กค (2)"/>
      <sheetName val="Sheet1"/>
    </sheetNames>
    <sheetDataSet>
      <sheetData sheetId="0"/>
      <sheetData sheetId="1"/>
      <sheetData sheetId="2"/>
      <sheetData sheetId="3"/>
      <sheetData sheetId="4">
        <row r="5">
          <cell r="U5">
            <v>1.43</v>
          </cell>
          <cell r="W5">
            <v>1.43</v>
          </cell>
        </row>
        <row r="6">
          <cell r="G6">
            <v>1030</v>
          </cell>
          <cell r="U6">
            <v>6.0370291E-2</v>
          </cell>
          <cell r="W6">
            <v>1.2190973789999999</v>
          </cell>
        </row>
        <row r="7">
          <cell r="G7">
            <v>234</v>
          </cell>
          <cell r="U7">
            <v>0.64637777799999996</v>
          </cell>
          <cell r="W7">
            <v>0.65375384599999997</v>
          </cell>
        </row>
        <row r="8">
          <cell r="G8">
            <v>209</v>
          </cell>
          <cell r="U8">
            <v>0.64048851699999998</v>
          </cell>
          <cell r="W8">
            <v>0.63815789499999998</v>
          </cell>
        </row>
        <row r="9">
          <cell r="G9">
            <v>184</v>
          </cell>
          <cell r="U9">
            <v>0.60036576100000005</v>
          </cell>
          <cell r="W9">
            <v>0.59916086999999996</v>
          </cell>
        </row>
        <row r="10">
          <cell r="G10">
            <v>124</v>
          </cell>
          <cell r="U10">
            <v>0.49860806499999999</v>
          </cell>
          <cell r="W10">
            <v>0.49661209699999997</v>
          </cell>
        </row>
        <row r="11">
          <cell r="G11">
            <v>390</v>
          </cell>
          <cell r="U11">
            <v>0.43856717899999997</v>
          </cell>
          <cell r="W11">
            <v>0.55131974399999994</v>
          </cell>
        </row>
        <row r="12">
          <cell r="G12">
            <v>197</v>
          </cell>
          <cell r="U12">
            <v>0.64104314699999998</v>
          </cell>
          <cell r="W12">
            <v>0.64566649700000001</v>
          </cell>
        </row>
        <row r="13">
          <cell r="G13">
            <v>197</v>
          </cell>
          <cell r="U13">
            <v>0.60408934000000003</v>
          </cell>
          <cell r="W13">
            <v>0.603078173</v>
          </cell>
        </row>
        <row r="14">
          <cell r="G14">
            <v>263</v>
          </cell>
          <cell r="U14">
            <v>0.61150646399999997</v>
          </cell>
          <cell r="W14">
            <v>0.60867680599999996</v>
          </cell>
        </row>
        <row r="15">
          <cell r="G15">
            <v>178</v>
          </cell>
          <cell r="U15">
            <v>0.66088988800000004</v>
          </cell>
          <cell r="W15">
            <v>0.65601797799999995</v>
          </cell>
        </row>
        <row r="16">
          <cell r="G16">
            <v>282</v>
          </cell>
          <cell r="U16">
            <v>2.0668084999999999E-2</v>
          </cell>
          <cell r="W16">
            <v>0.58734148900000005</v>
          </cell>
        </row>
        <row r="17">
          <cell r="G17">
            <v>39</v>
          </cell>
          <cell r="U17">
            <v>0.53422307700000005</v>
          </cell>
          <cell r="W17">
            <v>0.53765897399999996</v>
          </cell>
        </row>
        <row r="18">
          <cell r="G18">
            <v>190</v>
          </cell>
          <cell r="U18">
            <v>4.9268419999999999E-3</v>
          </cell>
          <cell r="W18">
            <v>0.59998894700000005</v>
          </cell>
        </row>
        <row r="19">
          <cell r="G19">
            <v>85</v>
          </cell>
          <cell r="U19">
            <v>0.74602941199999995</v>
          </cell>
          <cell r="W19">
            <v>0.73939294099999997</v>
          </cell>
        </row>
        <row r="20">
          <cell r="G20">
            <v>116</v>
          </cell>
          <cell r="U20">
            <v>0.78525086200000005</v>
          </cell>
          <cell r="W20">
            <v>0.77736034499999995</v>
          </cell>
        </row>
      </sheetData>
      <sheetData sheetId="5">
        <row r="5">
          <cell r="U5">
            <v>1.52</v>
          </cell>
          <cell r="W5">
            <v>1.52</v>
          </cell>
        </row>
        <row r="6">
          <cell r="G6">
            <v>1005</v>
          </cell>
          <cell r="U6">
            <v>1.3220791039999999</v>
          </cell>
          <cell r="W6">
            <v>1.3218722389999999</v>
          </cell>
        </row>
        <row r="7">
          <cell r="G7">
            <v>236</v>
          </cell>
          <cell r="U7">
            <v>0.34053093200000001</v>
          </cell>
          <cell r="W7">
            <v>0.65285000000000004</v>
          </cell>
        </row>
        <row r="8">
          <cell r="G8">
            <v>190</v>
          </cell>
          <cell r="U8">
            <v>0.66045789499999996</v>
          </cell>
          <cell r="W8">
            <v>0.66114315800000001</v>
          </cell>
        </row>
        <row r="9">
          <cell r="G9">
            <v>161</v>
          </cell>
          <cell r="U9">
            <v>0.58343416100000001</v>
          </cell>
          <cell r="W9">
            <v>0.58172422400000001</v>
          </cell>
        </row>
        <row r="10">
          <cell r="G10">
            <v>135</v>
          </cell>
          <cell r="U10">
            <v>0.469687407</v>
          </cell>
          <cell r="W10">
            <v>0.46630592599999998</v>
          </cell>
        </row>
        <row r="11">
          <cell r="G11">
            <v>368</v>
          </cell>
          <cell r="U11">
            <v>2.933696E-3</v>
          </cell>
          <cell r="W11">
            <v>0.62112119600000004</v>
          </cell>
        </row>
        <row r="12">
          <cell r="G12">
            <v>188</v>
          </cell>
          <cell r="U12">
            <v>0</v>
          </cell>
          <cell r="W12">
            <v>0.64553936199999995</v>
          </cell>
        </row>
        <row r="13">
          <cell r="G13">
            <v>201</v>
          </cell>
          <cell r="U13">
            <v>0.58176815900000001</v>
          </cell>
          <cell r="W13">
            <v>0.57865472600000001</v>
          </cell>
        </row>
        <row r="14">
          <cell r="G14">
            <v>234</v>
          </cell>
          <cell r="U14">
            <v>0.41220170900000003</v>
          </cell>
          <cell r="W14">
            <v>0.57039529899999997</v>
          </cell>
        </row>
        <row r="15">
          <cell r="G15">
            <v>178</v>
          </cell>
          <cell r="U15">
            <v>1.549438E-3</v>
          </cell>
          <cell r="W15">
            <v>0.57982921300000001</v>
          </cell>
        </row>
        <row r="16">
          <cell r="G16">
            <v>244</v>
          </cell>
          <cell r="U16">
            <v>7.0902868999999993E-2</v>
          </cell>
          <cell r="W16">
            <v>0.642806557</v>
          </cell>
        </row>
        <row r="17">
          <cell r="G17">
            <v>52</v>
          </cell>
          <cell r="U17">
            <v>0.486317308</v>
          </cell>
          <cell r="W17">
            <v>0.48510961499999999</v>
          </cell>
        </row>
        <row r="18">
          <cell r="G18">
            <v>193</v>
          </cell>
          <cell r="U18">
            <v>0</v>
          </cell>
          <cell r="W18">
            <v>0.61970310900000003</v>
          </cell>
        </row>
        <row r="19">
          <cell r="G19">
            <v>92</v>
          </cell>
          <cell r="U19">
            <v>0.61595652199999995</v>
          </cell>
          <cell r="W19">
            <v>0.66300543499999998</v>
          </cell>
        </row>
        <row r="20">
          <cell r="G20">
            <v>120</v>
          </cell>
          <cell r="U20">
            <v>0.56420000000000003</v>
          </cell>
          <cell r="W20">
            <v>0.56393333300000004</v>
          </cell>
        </row>
      </sheetData>
      <sheetData sheetId="6">
        <row r="5">
          <cell r="W5">
            <v>1.54</v>
          </cell>
        </row>
        <row r="6">
          <cell r="G6">
            <v>945</v>
          </cell>
          <cell r="U6">
            <v>1.3133482540000001</v>
          </cell>
          <cell r="W6">
            <v>1.3108526979999999</v>
          </cell>
        </row>
        <row r="7">
          <cell r="G7">
            <v>217</v>
          </cell>
          <cell r="U7">
            <v>3.1524424000000002E-2</v>
          </cell>
          <cell r="W7">
            <v>0.579386175</v>
          </cell>
        </row>
        <row r="8">
          <cell r="G8">
            <v>190</v>
          </cell>
          <cell r="U8">
            <v>0.67079105299999997</v>
          </cell>
          <cell r="W8">
            <v>0.66890578899999997</v>
          </cell>
        </row>
        <row r="9">
          <cell r="G9">
            <v>141</v>
          </cell>
          <cell r="U9">
            <v>0.40913333299999999</v>
          </cell>
          <cell r="W9">
            <v>0.54430141799999998</v>
          </cell>
        </row>
        <row r="10">
          <cell r="G10">
            <v>105</v>
          </cell>
          <cell r="U10">
            <v>0.61371238100000003</v>
          </cell>
          <cell r="W10">
            <v>0.61130952400000005</v>
          </cell>
        </row>
        <row r="11">
          <cell r="G11">
            <v>345</v>
          </cell>
          <cell r="U11">
            <v>0</v>
          </cell>
          <cell r="W11">
            <v>0.71526087000000005</v>
          </cell>
        </row>
        <row r="12">
          <cell r="G12">
            <v>170</v>
          </cell>
          <cell r="U12">
            <v>2.1695294E-2</v>
          </cell>
          <cell r="W12">
            <v>0.69408470600000005</v>
          </cell>
        </row>
        <row r="13">
          <cell r="G13">
            <v>188</v>
          </cell>
          <cell r="U13">
            <v>3.8953190999999998E-2</v>
          </cell>
          <cell r="W13">
            <v>0.61457978700000004</v>
          </cell>
        </row>
        <row r="14">
          <cell r="G14">
            <v>248</v>
          </cell>
          <cell r="U14">
            <v>0</v>
          </cell>
          <cell r="W14">
            <v>0.57317459699999995</v>
          </cell>
        </row>
        <row r="15">
          <cell r="G15">
            <v>167</v>
          </cell>
          <cell r="U15">
            <v>6.6203590000000001E-3</v>
          </cell>
          <cell r="W15">
            <v>0.60551317400000004</v>
          </cell>
        </row>
        <row r="16">
          <cell r="G16">
            <v>237</v>
          </cell>
          <cell r="U16">
            <v>5.1062868999999997E-2</v>
          </cell>
          <cell r="W16">
            <v>0.65247130799999997</v>
          </cell>
        </row>
        <row r="17">
          <cell r="G17">
            <v>38</v>
          </cell>
          <cell r="U17">
            <v>1.091652632</v>
          </cell>
          <cell r="W17">
            <v>1.098184211</v>
          </cell>
        </row>
        <row r="18">
          <cell r="G18">
            <v>199</v>
          </cell>
          <cell r="U18">
            <v>1.322613E-3</v>
          </cell>
          <cell r="W18">
            <v>0.51099849200000003</v>
          </cell>
        </row>
        <row r="19">
          <cell r="G19">
            <v>98</v>
          </cell>
          <cell r="U19">
            <v>0.61404081600000004</v>
          </cell>
          <cell r="W19">
            <v>0.61068877600000004</v>
          </cell>
        </row>
        <row r="20">
          <cell r="G20">
            <v>90</v>
          </cell>
          <cell r="U20">
            <v>0.67485666700000002</v>
          </cell>
          <cell r="W20">
            <v>0.67371999999999999</v>
          </cell>
        </row>
      </sheetData>
      <sheetData sheetId="7">
        <row r="5">
          <cell r="W5">
            <v>1.62</v>
          </cell>
        </row>
        <row r="6">
          <cell r="G6">
            <v>998</v>
          </cell>
          <cell r="U6">
            <v>0</v>
          </cell>
          <cell r="W6">
            <v>1.347606313</v>
          </cell>
        </row>
        <row r="7">
          <cell r="G7">
            <v>241</v>
          </cell>
          <cell r="U7">
            <v>0.112659336</v>
          </cell>
          <cell r="W7">
            <v>0.72840912899999999</v>
          </cell>
        </row>
        <row r="8">
          <cell r="G8">
            <v>190</v>
          </cell>
          <cell r="U8">
            <v>0.74213210500000004</v>
          </cell>
          <cell r="W8">
            <v>0.74155578899999997</v>
          </cell>
        </row>
        <row r="9">
          <cell r="G9">
            <v>159</v>
          </cell>
          <cell r="U9">
            <v>0.64070565999999995</v>
          </cell>
          <cell r="W9">
            <v>0.64010125799999995</v>
          </cell>
        </row>
        <row r="10">
          <cell r="G10">
            <v>131</v>
          </cell>
          <cell r="U10">
            <v>0.705773282</v>
          </cell>
          <cell r="W10">
            <v>0.70205801499999998</v>
          </cell>
        </row>
        <row r="11">
          <cell r="G11">
            <v>331</v>
          </cell>
          <cell r="U11">
            <v>0.65211993999999995</v>
          </cell>
          <cell r="W11">
            <v>0.719598187</v>
          </cell>
        </row>
        <row r="12">
          <cell r="G12">
            <v>193</v>
          </cell>
          <cell r="U12">
            <v>0.704076166</v>
          </cell>
          <cell r="W12">
            <v>0.70122590699999998</v>
          </cell>
        </row>
        <row r="13">
          <cell r="G13">
            <v>174</v>
          </cell>
          <cell r="U13">
            <v>2.8764369999999999E-3</v>
          </cell>
          <cell r="W13">
            <v>0.65319770099999996</v>
          </cell>
        </row>
        <row r="14">
          <cell r="G14">
            <v>284</v>
          </cell>
          <cell r="U14">
            <v>0.71159471799999996</v>
          </cell>
          <cell r="W14">
            <v>0.70792323899999998</v>
          </cell>
        </row>
        <row r="15">
          <cell r="G15">
            <v>188</v>
          </cell>
          <cell r="U15">
            <v>0.57588404299999996</v>
          </cell>
          <cell r="W15">
            <v>0.57301808499999995</v>
          </cell>
        </row>
        <row r="16">
          <cell r="G16">
            <v>279</v>
          </cell>
          <cell r="U16">
            <v>6.0104658999999998E-2</v>
          </cell>
          <cell r="W16">
            <v>0.68701648699999995</v>
          </cell>
        </row>
        <row r="17">
          <cell r="G17">
            <v>42</v>
          </cell>
          <cell r="U17">
            <v>0.43056666700000001</v>
          </cell>
          <cell r="W17">
            <v>0.43757142900000001</v>
          </cell>
        </row>
        <row r="18">
          <cell r="G18">
            <v>181</v>
          </cell>
          <cell r="U18">
            <v>0</v>
          </cell>
          <cell r="W18">
            <v>0.56436243100000005</v>
          </cell>
        </row>
        <row r="19">
          <cell r="G19">
            <v>101</v>
          </cell>
          <cell r="U19">
            <v>0.77569009899999997</v>
          </cell>
          <cell r="W19">
            <v>0.78114851500000004</v>
          </cell>
        </row>
        <row r="20">
          <cell r="G20">
            <v>113</v>
          </cell>
          <cell r="U20">
            <v>0.80563805300000002</v>
          </cell>
          <cell r="W20">
            <v>0.80394955800000001</v>
          </cell>
        </row>
      </sheetData>
      <sheetData sheetId="8">
        <row r="5">
          <cell r="W5">
            <v>1.6</v>
          </cell>
        </row>
        <row r="6">
          <cell r="G6">
            <v>909</v>
          </cell>
          <cell r="U6">
            <v>1.7266556999999998E-2</v>
          </cell>
          <cell r="W6">
            <v>1.375574477</v>
          </cell>
        </row>
        <row r="7">
          <cell r="G7">
            <v>210</v>
          </cell>
          <cell r="U7">
            <v>0.137553333</v>
          </cell>
          <cell r="W7">
            <v>0.61509857099999998</v>
          </cell>
        </row>
        <row r="8">
          <cell r="G8">
            <v>190</v>
          </cell>
          <cell r="U8">
            <v>3.6442632000000003E-2</v>
          </cell>
          <cell r="W8">
            <v>0.77114894700000003</v>
          </cell>
        </row>
        <row r="9">
          <cell r="G9">
            <v>177</v>
          </cell>
          <cell r="U9">
            <v>0.58624293800000005</v>
          </cell>
          <cell r="W9">
            <v>0.58335649700000003</v>
          </cell>
        </row>
        <row r="10">
          <cell r="G10">
            <v>106</v>
          </cell>
          <cell r="U10">
            <v>0.58589150899999998</v>
          </cell>
          <cell r="W10">
            <v>0.58618301900000003</v>
          </cell>
        </row>
        <row r="11">
          <cell r="G11">
            <v>333</v>
          </cell>
          <cell r="U11">
            <v>0.60847717700000004</v>
          </cell>
          <cell r="W11">
            <v>0.68052732699999996</v>
          </cell>
        </row>
        <row r="12">
          <cell r="G12">
            <v>178</v>
          </cell>
          <cell r="U12">
            <v>0.71571797800000003</v>
          </cell>
          <cell r="W12">
            <v>0.70758876400000004</v>
          </cell>
        </row>
        <row r="13">
          <cell r="G13">
            <v>182</v>
          </cell>
          <cell r="U13">
            <v>2.2024724999999998E-2</v>
          </cell>
          <cell r="W13">
            <v>0.53900879099999999</v>
          </cell>
        </row>
        <row r="14">
          <cell r="G14">
            <v>254</v>
          </cell>
          <cell r="U14">
            <v>0.68933937000000001</v>
          </cell>
          <cell r="W14">
            <v>0.68473346499999999</v>
          </cell>
        </row>
        <row r="15">
          <cell r="G15">
            <v>142</v>
          </cell>
          <cell r="U15">
            <v>0.63487253499999996</v>
          </cell>
          <cell r="W15">
            <v>0.60198873200000003</v>
          </cell>
        </row>
        <row r="16">
          <cell r="G16">
            <v>279</v>
          </cell>
          <cell r="U16">
            <v>0.57531075300000001</v>
          </cell>
          <cell r="W16">
            <v>0.57174731199999995</v>
          </cell>
        </row>
        <row r="17">
          <cell r="G17">
            <v>45</v>
          </cell>
          <cell r="U17">
            <v>0.50010444399999998</v>
          </cell>
          <cell r="W17">
            <v>0.49606</v>
          </cell>
        </row>
        <row r="18">
          <cell r="G18">
            <v>168</v>
          </cell>
          <cell r="U18">
            <v>3.6722618999999998E-2</v>
          </cell>
          <cell r="W18">
            <v>0.63556190499999998</v>
          </cell>
        </row>
        <row r="19">
          <cell r="G19">
            <v>107</v>
          </cell>
          <cell r="U19">
            <v>0.87007383199999999</v>
          </cell>
          <cell r="W19">
            <v>0.86665700899999998</v>
          </cell>
        </row>
        <row r="20">
          <cell r="G20">
            <v>101</v>
          </cell>
          <cell r="U20">
            <v>0.73975049500000001</v>
          </cell>
          <cell r="W20">
            <v>0.74179108900000001</v>
          </cell>
        </row>
      </sheetData>
      <sheetData sheetId="9">
        <row r="5">
          <cell r="W5">
            <v>1.51</v>
          </cell>
        </row>
        <row r="6">
          <cell r="G6">
            <v>937</v>
          </cell>
          <cell r="U6">
            <v>1.974707E-3</v>
          </cell>
          <cell r="W6">
            <v>1.4450736390000001</v>
          </cell>
        </row>
        <row r="7">
          <cell r="G7">
            <v>250</v>
          </cell>
          <cell r="U7">
            <v>4.12024E-2</v>
          </cell>
          <cell r="W7">
            <v>0.64453240000000001</v>
          </cell>
        </row>
        <row r="8">
          <cell r="G8">
            <v>195</v>
          </cell>
          <cell r="U8">
            <v>2.4781537999999999E-2</v>
          </cell>
          <cell r="W8">
            <v>0.72356974399999996</v>
          </cell>
        </row>
        <row r="9">
          <cell r="G9">
            <v>201</v>
          </cell>
          <cell r="U9">
            <v>0.56696766200000004</v>
          </cell>
          <cell r="W9">
            <v>0.56534825899999996</v>
          </cell>
        </row>
        <row r="10">
          <cell r="G10">
            <v>124</v>
          </cell>
          <cell r="U10">
            <v>0.58058225799999996</v>
          </cell>
          <cell r="W10">
            <v>0.57823387100000001</v>
          </cell>
        </row>
        <row r="11">
          <cell r="G11">
            <v>343</v>
          </cell>
          <cell r="U11">
            <v>0.62485801699999999</v>
          </cell>
          <cell r="W11">
            <v>0.69783644300000003</v>
          </cell>
        </row>
        <row r="12">
          <cell r="G12">
            <v>181</v>
          </cell>
          <cell r="U12">
            <v>0.71641326000000005</v>
          </cell>
          <cell r="W12">
            <v>0.71470773499999996</v>
          </cell>
        </row>
        <row r="13">
          <cell r="G13">
            <v>208</v>
          </cell>
          <cell r="U13">
            <v>5.5538460000000003E-3</v>
          </cell>
          <cell r="W13">
            <v>0.56055480800000002</v>
          </cell>
        </row>
        <row r="14">
          <cell r="G14">
            <v>317</v>
          </cell>
          <cell r="U14">
            <v>0.63688422700000002</v>
          </cell>
          <cell r="W14">
            <v>0.63217917999999995</v>
          </cell>
        </row>
        <row r="15">
          <cell r="G15">
            <v>184</v>
          </cell>
          <cell r="U15">
            <v>0.59834239099999997</v>
          </cell>
          <cell r="W15">
            <v>0.59677989099999995</v>
          </cell>
        </row>
        <row r="16">
          <cell r="G16">
            <v>294</v>
          </cell>
          <cell r="U16">
            <v>0.62122176900000003</v>
          </cell>
          <cell r="W16">
            <v>0.61949455799999997</v>
          </cell>
        </row>
        <row r="17">
          <cell r="G17">
            <v>68</v>
          </cell>
          <cell r="U17">
            <v>0.440710294</v>
          </cell>
          <cell r="W17">
            <v>0.43964558799999998</v>
          </cell>
        </row>
        <row r="18">
          <cell r="G18">
            <v>218</v>
          </cell>
          <cell r="U18">
            <v>8.8573390000000005E-3</v>
          </cell>
          <cell r="W18">
            <v>0.49781421999999997</v>
          </cell>
        </row>
        <row r="19">
          <cell r="G19">
            <v>106</v>
          </cell>
          <cell r="U19">
            <v>0.58449811299999999</v>
          </cell>
          <cell r="W19">
            <v>0.578520755</v>
          </cell>
        </row>
        <row r="20">
          <cell r="G20">
            <v>118</v>
          </cell>
          <cell r="U20">
            <v>0.68510678000000003</v>
          </cell>
          <cell r="W20">
            <v>0.68481271200000005</v>
          </cell>
        </row>
      </sheetData>
      <sheetData sheetId="10">
        <row r="5">
          <cell r="W5">
            <v>1.52</v>
          </cell>
        </row>
        <row r="6">
          <cell r="G6">
            <v>872</v>
          </cell>
          <cell r="U6">
            <v>1.8001835000000001E-2</v>
          </cell>
          <cell r="W6">
            <v>1.353219495</v>
          </cell>
        </row>
        <row r="7">
          <cell r="G7">
            <v>224</v>
          </cell>
          <cell r="U7">
            <v>0.66062366100000003</v>
          </cell>
          <cell r="W7">
            <v>0.65840089300000004</v>
          </cell>
        </row>
        <row r="8">
          <cell r="G8">
            <v>164</v>
          </cell>
          <cell r="U8">
            <v>0.75927134100000004</v>
          </cell>
          <cell r="W8">
            <v>0.75748536600000005</v>
          </cell>
        </row>
        <row r="9">
          <cell r="G9">
            <v>186</v>
          </cell>
          <cell r="U9">
            <v>0.54793387100000002</v>
          </cell>
          <cell r="W9">
            <v>0.54829193499999995</v>
          </cell>
        </row>
        <row r="10">
          <cell r="G10">
            <v>90</v>
          </cell>
          <cell r="U10">
            <v>0.58972999999999998</v>
          </cell>
          <cell r="W10">
            <v>0.58834111099999997</v>
          </cell>
        </row>
        <row r="11">
          <cell r="G11">
            <v>324</v>
          </cell>
          <cell r="U11">
            <v>0.66980987700000005</v>
          </cell>
          <cell r="W11">
            <v>0.74522129599999998</v>
          </cell>
        </row>
        <row r="12">
          <cell r="G12">
            <v>169</v>
          </cell>
          <cell r="U12">
            <v>0.66813905299999998</v>
          </cell>
          <cell r="W12">
            <v>0.66494378700000001</v>
          </cell>
        </row>
        <row r="13">
          <cell r="G13">
            <v>184</v>
          </cell>
          <cell r="U13">
            <v>0</v>
          </cell>
          <cell r="W13">
            <v>0.55030923899999995</v>
          </cell>
        </row>
        <row r="14">
          <cell r="G14">
            <v>248</v>
          </cell>
          <cell r="U14">
            <v>0.67205927399999998</v>
          </cell>
          <cell r="W14">
            <v>0.66722378999999998</v>
          </cell>
        </row>
        <row r="15">
          <cell r="G15">
            <v>150</v>
          </cell>
          <cell r="U15">
            <v>0.62460599999999999</v>
          </cell>
          <cell r="W15">
            <v>0.62662933300000001</v>
          </cell>
        </row>
        <row r="16">
          <cell r="G16">
            <v>221</v>
          </cell>
          <cell r="U16">
            <v>0.61214705899999999</v>
          </cell>
          <cell r="W16">
            <v>0.60865475099999999</v>
          </cell>
        </row>
        <row r="17">
          <cell r="G17">
            <v>49</v>
          </cell>
          <cell r="U17">
            <v>0.44212040800000002</v>
          </cell>
          <cell r="W17">
            <v>0.43897142900000002</v>
          </cell>
        </row>
        <row r="18">
          <cell r="G18">
            <v>165</v>
          </cell>
          <cell r="U18">
            <v>0.11106727299999999</v>
          </cell>
          <cell r="W18">
            <v>0.549220606</v>
          </cell>
        </row>
        <row r="19">
          <cell r="G19">
            <v>91</v>
          </cell>
          <cell r="U19">
            <v>0.79800329699999994</v>
          </cell>
          <cell r="W19">
            <v>0.796228571</v>
          </cell>
        </row>
        <row r="20">
          <cell r="G20">
            <v>98</v>
          </cell>
          <cell r="U20">
            <v>0.61029387800000001</v>
          </cell>
          <cell r="W20">
            <v>0.61112142899999999</v>
          </cell>
        </row>
      </sheetData>
      <sheetData sheetId="11">
        <row r="5">
          <cell r="W5">
            <v>1.5</v>
          </cell>
        </row>
        <row r="6">
          <cell r="G6">
            <v>888</v>
          </cell>
          <cell r="U6">
            <v>2.2521400000000001E-3</v>
          </cell>
          <cell r="W6">
            <v>1.266157883</v>
          </cell>
        </row>
        <row r="7">
          <cell r="G7">
            <v>210</v>
          </cell>
          <cell r="U7">
            <v>6.1516189999999998E-2</v>
          </cell>
          <cell r="W7">
            <v>0.69223619000000003</v>
          </cell>
        </row>
        <row r="8">
          <cell r="G8">
            <v>210</v>
          </cell>
          <cell r="U8">
            <v>1.0595240000000001E-3</v>
          </cell>
          <cell r="W8">
            <v>0.72784285699999995</v>
          </cell>
        </row>
        <row r="9">
          <cell r="G9">
            <v>154</v>
          </cell>
          <cell r="U9">
            <v>0.61240779199999995</v>
          </cell>
          <cell r="W9">
            <v>0.61275519499999997</v>
          </cell>
        </row>
        <row r="10">
          <cell r="G10">
            <v>99</v>
          </cell>
          <cell r="U10">
            <v>0.60294949499999995</v>
          </cell>
          <cell r="W10">
            <v>0.59949393900000003</v>
          </cell>
        </row>
        <row r="11">
          <cell r="G11">
            <v>311</v>
          </cell>
          <cell r="U11">
            <v>0.63085016100000002</v>
          </cell>
          <cell r="W11">
            <v>0.62829807100000001</v>
          </cell>
        </row>
        <row r="12">
          <cell r="G12">
            <v>190</v>
          </cell>
          <cell r="U12">
            <v>0.57116631600000001</v>
          </cell>
          <cell r="W12">
            <v>0.56870894699999996</v>
          </cell>
        </row>
        <row r="13">
          <cell r="G13">
            <v>202</v>
          </cell>
          <cell r="U13">
            <v>0</v>
          </cell>
          <cell r="W13">
            <v>0.65939554499999997</v>
          </cell>
        </row>
        <row r="14">
          <cell r="G14">
            <v>234</v>
          </cell>
          <cell r="U14">
            <v>0.69156025600000004</v>
          </cell>
          <cell r="W14">
            <v>0.68966752099999995</v>
          </cell>
        </row>
        <row r="15">
          <cell r="G15">
            <v>161</v>
          </cell>
          <cell r="U15">
            <v>0.60345590100000002</v>
          </cell>
          <cell r="W15">
            <v>0.60136708100000003</v>
          </cell>
        </row>
        <row r="16">
          <cell r="G16">
            <v>257</v>
          </cell>
          <cell r="U16">
            <v>0.69186186800000005</v>
          </cell>
          <cell r="W16">
            <v>0.69053307399999997</v>
          </cell>
        </row>
        <row r="17">
          <cell r="G17">
            <v>51</v>
          </cell>
          <cell r="U17">
            <v>0.41374313699999998</v>
          </cell>
          <cell r="W17">
            <v>0.41259019600000002</v>
          </cell>
        </row>
        <row r="18">
          <cell r="G18">
            <v>185</v>
          </cell>
          <cell r="U18">
            <v>0.109614054</v>
          </cell>
          <cell r="W18">
            <v>0.64710270299999995</v>
          </cell>
        </row>
        <row r="19">
          <cell r="G19">
            <v>86</v>
          </cell>
          <cell r="U19">
            <v>0.73085465100000002</v>
          </cell>
          <cell r="W19">
            <v>0.73443255799999996</v>
          </cell>
        </row>
        <row r="20">
          <cell r="G20">
            <v>73</v>
          </cell>
          <cell r="U20">
            <v>0.66867534200000001</v>
          </cell>
          <cell r="W20">
            <v>0.67059999999999997</v>
          </cell>
        </row>
      </sheetData>
      <sheetData sheetId="12">
        <row r="5">
          <cell r="W5">
            <v>1.46</v>
          </cell>
        </row>
        <row r="6">
          <cell r="G6">
            <v>954</v>
          </cell>
          <cell r="U6">
            <v>5.8189729999999999E-3</v>
          </cell>
          <cell r="W6">
            <v>1.290122642</v>
          </cell>
        </row>
        <row r="7">
          <cell r="G7">
            <v>249</v>
          </cell>
          <cell r="U7">
            <v>0.61960160600000003</v>
          </cell>
          <cell r="W7">
            <v>0.61836546199999998</v>
          </cell>
        </row>
        <row r="8">
          <cell r="G8">
            <v>236</v>
          </cell>
          <cell r="U8">
            <v>0.54096101699999999</v>
          </cell>
          <cell r="W8">
            <v>0.53800084699999995</v>
          </cell>
        </row>
        <row r="9">
          <cell r="G9">
            <v>153</v>
          </cell>
          <cell r="U9">
            <v>0.53169999999999995</v>
          </cell>
          <cell r="W9">
            <v>0.53110980399999996</v>
          </cell>
        </row>
        <row r="10">
          <cell r="G10">
            <v>105</v>
          </cell>
          <cell r="U10">
            <v>0.60104476200000001</v>
          </cell>
          <cell r="W10">
            <v>0.72765428600000004</v>
          </cell>
        </row>
        <row r="11">
          <cell r="G11">
            <v>334</v>
          </cell>
          <cell r="U11">
            <v>0.67349521000000001</v>
          </cell>
          <cell r="W11">
            <v>0.67099461100000002</v>
          </cell>
        </row>
        <row r="12">
          <cell r="G12">
            <v>175</v>
          </cell>
          <cell r="U12">
            <v>0.56491199999999997</v>
          </cell>
          <cell r="W12">
            <v>0.55862914299999999</v>
          </cell>
        </row>
        <row r="13">
          <cell r="G13">
            <v>182</v>
          </cell>
          <cell r="U13">
            <v>0.53314120899999995</v>
          </cell>
          <cell r="W13">
            <v>0.58328461499999995</v>
          </cell>
        </row>
        <row r="14">
          <cell r="G14">
            <v>244</v>
          </cell>
          <cell r="U14">
            <v>0.65535532799999996</v>
          </cell>
          <cell r="W14">
            <v>0.65142663899999997</v>
          </cell>
        </row>
        <row r="15">
          <cell r="G15">
            <v>130</v>
          </cell>
          <cell r="U15">
            <v>0.685906923</v>
          </cell>
          <cell r="W15">
            <v>0.68466538499999996</v>
          </cell>
        </row>
        <row r="16">
          <cell r="G16">
            <v>268</v>
          </cell>
          <cell r="U16">
            <v>0.19591641800000001</v>
          </cell>
          <cell r="W16">
            <v>0.55600970100000002</v>
          </cell>
        </row>
        <row r="17">
          <cell r="G17">
            <v>63</v>
          </cell>
          <cell r="U17">
            <v>0.54104761899999998</v>
          </cell>
          <cell r="W17">
            <v>0.54956349199999999</v>
          </cell>
        </row>
        <row r="18">
          <cell r="G18">
            <v>214</v>
          </cell>
          <cell r="U18">
            <v>8.4551869000000002E-2</v>
          </cell>
          <cell r="W18">
            <v>0.68548971999999997</v>
          </cell>
        </row>
        <row r="19">
          <cell r="G19">
            <v>98</v>
          </cell>
          <cell r="U19">
            <v>0.61290918400000005</v>
          </cell>
          <cell r="W19">
            <v>0.61718367299999999</v>
          </cell>
        </row>
        <row r="20">
          <cell r="G20">
            <v>79</v>
          </cell>
          <cell r="U20">
            <v>0.66106075900000005</v>
          </cell>
          <cell r="W20">
            <v>0.66093164599999998</v>
          </cell>
        </row>
      </sheetData>
      <sheetData sheetId="13">
        <row r="5">
          <cell r="W5">
            <v>1.43</v>
          </cell>
        </row>
        <row r="6">
          <cell r="G6">
            <v>943</v>
          </cell>
          <cell r="U6">
            <v>5.6699890000000003E-3</v>
          </cell>
          <cell r="W6">
            <v>1.3660252390000001</v>
          </cell>
        </row>
        <row r="7">
          <cell r="G7">
            <v>236</v>
          </cell>
          <cell r="U7">
            <v>0.62674745799999998</v>
          </cell>
          <cell r="W7">
            <v>0.62351355900000005</v>
          </cell>
        </row>
        <row r="8">
          <cell r="G8">
            <v>209</v>
          </cell>
          <cell r="U8">
            <v>0.58412870800000005</v>
          </cell>
          <cell r="W8">
            <v>0.58313875599999998</v>
          </cell>
        </row>
        <row r="9">
          <cell r="G9">
            <v>189</v>
          </cell>
          <cell r="U9">
            <v>1.2537036999999999E-2</v>
          </cell>
          <cell r="W9">
            <v>0.52863280400000001</v>
          </cell>
        </row>
        <row r="10">
          <cell r="G10">
            <v>116</v>
          </cell>
          <cell r="U10">
            <v>0.74203189700000005</v>
          </cell>
          <cell r="W10">
            <v>0.74225258599999999</v>
          </cell>
        </row>
        <row r="11">
          <cell r="G11">
            <v>405</v>
          </cell>
          <cell r="U11">
            <v>0.57912518499999999</v>
          </cell>
          <cell r="W11">
            <v>0.68261086400000004</v>
          </cell>
        </row>
        <row r="12">
          <cell r="G12">
            <v>184</v>
          </cell>
          <cell r="U12">
            <v>0.53300923899999997</v>
          </cell>
          <cell r="W12">
            <v>0.52961576099999996</v>
          </cell>
        </row>
        <row r="13">
          <cell r="G13">
            <v>187</v>
          </cell>
          <cell r="U13">
            <v>8.0760427999999995E-2</v>
          </cell>
          <cell r="W13">
            <v>0.61428181800000003</v>
          </cell>
        </row>
        <row r="14">
          <cell r="G14">
            <v>264</v>
          </cell>
          <cell r="U14">
            <v>0.67860719700000005</v>
          </cell>
          <cell r="W14">
            <v>0.67668409100000004</v>
          </cell>
        </row>
        <row r="15">
          <cell r="G15">
            <v>170</v>
          </cell>
          <cell r="U15">
            <v>0.71019529400000003</v>
          </cell>
          <cell r="W15">
            <v>0.70645588199999998</v>
          </cell>
        </row>
        <row r="16">
          <cell r="G16">
            <v>256</v>
          </cell>
          <cell r="U16">
            <v>0.63129609399999997</v>
          </cell>
          <cell r="W16">
            <v>0.62771328100000001</v>
          </cell>
        </row>
        <row r="17">
          <cell r="G17">
            <v>68</v>
          </cell>
          <cell r="U17">
            <v>0.58975735299999998</v>
          </cell>
          <cell r="W17">
            <v>0.58994264699999999</v>
          </cell>
        </row>
        <row r="18">
          <cell r="G18">
            <v>206</v>
          </cell>
          <cell r="U18">
            <v>7.4591747999999999E-2</v>
          </cell>
          <cell r="W18">
            <v>0.51081796099999999</v>
          </cell>
        </row>
        <row r="19">
          <cell r="G19">
            <v>86</v>
          </cell>
          <cell r="U19">
            <v>0.73534186000000001</v>
          </cell>
          <cell r="W19">
            <v>0.74727790699999996</v>
          </cell>
        </row>
        <row r="20">
          <cell r="G20">
            <v>83</v>
          </cell>
          <cell r="U20">
            <v>0.63600722899999995</v>
          </cell>
          <cell r="W20">
            <v>0.63904698800000004</v>
          </cell>
        </row>
      </sheetData>
      <sheetData sheetId="14">
        <row r="5">
          <cell r="W5">
            <v>1.48</v>
          </cell>
        </row>
        <row r="6">
          <cell r="G6">
            <v>984</v>
          </cell>
          <cell r="U6">
            <v>0</v>
          </cell>
          <cell r="W6">
            <v>1.0205794720000001</v>
          </cell>
        </row>
        <row r="7">
          <cell r="G7">
            <v>261</v>
          </cell>
          <cell r="U7">
            <v>0.62269846699999998</v>
          </cell>
          <cell r="W7">
            <v>0.61730114899999999</v>
          </cell>
        </row>
        <row r="8">
          <cell r="G8">
            <v>233</v>
          </cell>
          <cell r="U8">
            <v>2.556652E-3</v>
          </cell>
          <cell r="W8">
            <v>0.805088841</v>
          </cell>
        </row>
        <row r="9">
          <cell r="G9">
            <v>183</v>
          </cell>
          <cell r="U9">
            <v>0.52996776000000001</v>
          </cell>
          <cell r="W9">
            <v>0.52956776000000005</v>
          </cell>
        </row>
        <row r="10">
          <cell r="G10">
            <v>142</v>
          </cell>
          <cell r="U10">
            <v>0.64785845099999995</v>
          </cell>
          <cell r="W10">
            <v>0.64638732399999999</v>
          </cell>
        </row>
        <row r="11">
          <cell r="G11">
            <v>383</v>
          </cell>
          <cell r="U11">
            <v>1.8907832999999999E-2</v>
          </cell>
          <cell r="W11">
            <v>0.59093368099999999</v>
          </cell>
        </row>
        <row r="12">
          <cell r="G12">
            <v>198</v>
          </cell>
          <cell r="U12">
            <v>0.56744090899999999</v>
          </cell>
          <cell r="W12">
            <v>0.56760959600000005</v>
          </cell>
        </row>
        <row r="13">
          <cell r="G13">
            <v>195</v>
          </cell>
          <cell r="U13">
            <v>0.59192153800000002</v>
          </cell>
          <cell r="W13">
            <v>0.59922256399999996</v>
          </cell>
        </row>
        <row r="14">
          <cell r="G14">
            <v>245</v>
          </cell>
          <cell r="U14">
            <v>0.66954000000000002</v>
          </cell>
          <cell r="W14">
            <v>0.66681755099999995</v>
          </cell>
        </row>
        <row r="15">
          <cell r="G15">
            <v>137</v>
          </cell>
          <cell r="U15">
            <v>0.695119708</v>
          </cell>
          <cell r="W15">
            <v>0.69481021899999995</v>
          </cell>
        </row>
        <row r="16">
          <cell r="G16">
            <v>286</v>
          </cell>
          <cell r="U16">
            <v>0.69430944100000003</v>
          </cell>
          <cell r="W16">
            <v>0.69086433599999997</v>
          </cell>
        </row>
        <row r="17">
          <cell r="G17">
            <v>44</v>
          </cell>
          <cell r="U17">
            <v>0.62337500000000001</v>
          </cell>
          <cell r="W17">
            <v>0.62244999999999995</v>
          </cell>
        </row>
        <row r="18">
          <cell r="G18">
            <v>186</v>
          </cell>
          <cell r="U18">
            <v>4.6904838999999997E-2</v>
          </cell>
          <cell r="W18">
            <v>0.50128978499999999</v>
          </cell>
        </row>
        <row r="19">
          <cell r="G19">
            <v>72</v>
          </cell>
          <cell r="U19">
            <v>0.99841250000000004</v>
          </cell>
          <cell r="W19">
            <v>1.0136958330000001</v>
          </cell>
        </row>
        <row r="20">
          <cell r="G20">
            <v>73</v>
          </cell>
          <cell r="U20">
            <v>0.68246164399999998</v>
          </cell>
          <cell r="W20">
            <v>0.67825616399999999</v>
          </cell>
        </row>
      </sheetData>
      <sheetData sheetId="15">
        <row r="5">
          <cell r="W5">
            <v>1.32</v>
          </cell>
        </row>
        <row r="6">
          <cell r="G6">
            <v>981</v>
          </cell>
          <cell r="U6">
            <v>0.38071315</v>
          </cell>
          <cell r="W6">
            <v>0.96817522899999997</v>
          </cell>
        </row>
        <row r="7">
          <cell r="G7">
            <v>263</v>
          </cell>
          <cell r="U7">
            <v>0.65664106499999997</v>
          </cell>
          <cell r="W7">
            <v>0.649836882</v>
          </cell>
        </row>
        <row r="8">
          <cell r="G8">
            <v>225</v>
          </cell>
          <cell r="U8">
            <v>6.3951556000000007E-2</v>
          </cell>
          <cell r="W8">
            <v>6.3029333000000007E-2</v>
          </cell>
        </row>
        <row r="9">
          <cell r="G9">
            <v>193</v>
          </cell>
          <cell r="U9">
            <v>0.50081243499999994</v>
          </cell>
          <cell r="W9">
            <v>0.50039326399999995</v>
          </cell>
        </row>
        <row r="10">
          <cell r="G10">
            <v>141</v>
          </cell>
          <cell r="U10">
            <v>0.63336241100000001</v>
          </cell>
          <cell r="W10">
            <v>0.62926524800000005</v>
          </cell>
        </row>
        <row r="11">
          <cell r="G11">
            <v>389</v>
          </cell>
          <cell r="U11">
            <v>0.57979254499999999</v>
          </cell>
          <cell r="W11">
            <v>0.57636606700000004</v>
          </cell>
        </row>
        <row r="12">
          <cell r="G12">
            <v>186</v>
          </cell>
          <cell r="U12">
            <v>0.301158602</v>
          </cell>
          <cell r="W12">
            <v>0.30057096799999999</v>
          </cell>
        </row>
        <row r="13">
          <cell r="G13">
            <v>189</v>
          </cell>
          <cell r="U13">
            <v>3.9724338999999997E-2</v>
          </cell>
          <cell r="W13">
            <v>0.65325449700000005</v>
          </cell>
        </row>
        <row r="14">
          <cell r="G14">
            <v>243</v>
          </cell>
          <cell r="U14">
            <v>0</v>
          </cell>
          <cell r="W14">
            <v>0.347806173</v>
          </cell>
        </row>
        <row r="15">
          <cell r="G15">
            <v>158</v>
          </cell>
          <cell r="U15">
            <v>0.17022974699999999</v>
          </cell>
          <cell r="W15">
            <v>0.38280696199999997</v>
          </cell>
        </row>
        <row r="16">
          <cell r="G16">
            <v>283</v>
          </cell>
          <cell r="U16">
            <v>0.53624381600000004</v>
          </cell>
          <cell r="W16">
            <v>0.53260070699999995</v>
          </cell>
        </row>
        <row r="17">
          <cell r="G17">
            <v>48</v>
          </cell>
          <cell r="U17">
            <v>0.28205416700000002</v>
          </cell>
          <cell r="W17">
            <v>0.2799875</v>
          </cell>
        </row>
        <row r="18">
          <cell r="G18">
            <v>216</v>
          </cell>
          <cell r="U18">
            <v>6.4297684999999993E-2</v>
          </cell>
          <cell r="W18">
            <v>0.49914907400000003</v>
          </cell>
        </row>
        <row r="19">
          <cell r="G19">
            <v>78</v>
          </cell>
          <cell r="U19">
            <v>0.86967692299999999</v>
          </cell>
          <cell r="W19">
            <v>0.87596794899999997</v>
          </cell>
        </row>
        <row r="20">
          <cell r="G20">
            <v>69</v>
          </cell>
          <cell r="U20">
            <v>0.67399130399999996</v>
          </cell>
          <cell r="W20">
            <v>0.67015652199999998</v>
          </cell>
        </row>
      </sheetData>
      <sheetData sheetId="16"/>
      <sheetData sheetId="17">
        <row r="4">
          <cell r="W4">
            <v>1.49</v>
          </cell>
          <cell r="AC4">
            <v>85.95</v>
          </cell>
          <cell r="AF4">
            <v>87.6</v>
          </cell>
        </row>
        <row r="5">
          <cell r="W5">
            <v>1.27384046</v>
          </cell>
        </row>
        <row r="6">
          <cell r="W6">
            <v>0.64510416800000003</v>
          </cell>
        </row>
        <row r="7">
          <cell r="W7">
            <v>0.65982498999999994</v>
          </cell>
        </row>
        <row r="8">
          <cell r="W8">
            <v>0.56644271999999996</v>
          </cell>
        </row>
        <row r="9">
          <cell r="W9">
            <v>0.61342997200000005</v>
          </cell>
        </row>
        <row r="10">
          <cell r="W10">
            <v>0.65507262700000002</v>
          </cell>
        </row>
        <row r="11">
          <cell r="W11">
            <v>0.65775210500000003</v>
          </cell>
        </row>
        <row r="12">
          <cell r="W12">
            <v>0.61293743999999994</v>
          </cell>
        </row>
        <row r="13">
          <cell r="W13">
            <v>0.64387417199999997</v>
          </cell>
        </row>
        <row r="14">
          <cell r="W14">
            <v>0.62982543800000002</v>
          </cell>
        </row>
        <row r="15">
          <cell r="W15">
            <v>0.629683616</v>
          </cell>
        </row>
        <row r="16">
          <cell r="W16">
            <v>0.53548945599999997</v>
          </cell>
        </row>
        <row r="17">
          <cell r="W17">
            <v>0.56841749200000002</v>
          </cell>
        </row>
        <row r="18">
          <cell r="W18">
            <v>0.74412136399999995</v>
          </cell>
        </row>
        <row r="19">
          <cell r="W19">
            <v>0.68358905599999997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hfo.cfo.in.th/Criteria1Dtl.aspx?PID=203" TargetMode="External"/><Relationship Id="rId13" Type="http://schemas.openxmlformats.org/officeDocument/2006/relationships/hyperlink" Target="http://hfo.cfo.in.th/Criteria1Dtl.aspx?PID=208" TargetMode="External"/><Relationship Id="rId3" Type="http://schemas.openxmlformats.org/officeDocument/2006/relationships/hyperlink" Target="http://hfo.cfo.in.th/Criteria1Dtl.aspx?PID=101.2" TargetMode="External"/><Relationship Id="rId7" Type="http://schemas.openxmlformats.org/officeDocument/2006/relationships/hyperlink" Target="http://hfo.cfo.in.th/Criteria1Dtl.aspx?PID=202" TargetMode="External"/><Relationship Id="rId12" Type="http://schemas.openxmlformats.org/officeDocument/2006/relationships/hyperlink" Target="http://hfo.cfo.in.th/Criteria1Dtl.aspx?PID=207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hfo.cfo.in.th/Criteria1Dtl.aspx?PID=101.1" TargetMode="External"/><Relationship Id="rId16" Type="http://schemas.openxmlformats.org/officeDocument/2006/relationships/hyperlink" Target="http://hfo.cfo.in.th/Criteria1Dtl.aspx?PID=303" TargetMode="External"/><Relationship Id="rId1" Type="http://schemas.openxmlformats.org/officeDocument/2006/relationships/hyperlink" Target="http://hfo.cfo.in.th/Criteria1Dtl.aspx?PID=00" TargetMode="External"/><Relationship Id="rId6" Type="http://schemas.openxmlformats.org/officeDocument/2006/relationships/hyperlink" Target="http://hfo.cfo.in.th/Criteria1Dtl.aspx?PID=201" TargetMode="External"/><Relationship Id="rId11" Type="http://schemas.openxmlformats.org/officeDocument/2006/relationships/hyperlink" Target="http://hfo.cfo.in.th/Criteria1Dtl.aspx?PID=206" TargetMode="External"/><Relationship Id="rId5" Type="http://schemas.openxmlformats.org/officeDocument/2006/relationships/hyperlink" Target="http://hfo.cfo.in.th/Criteria1Dtl.aspx?PID=200" TargetMode="External"/><Relationship Id="rId15" Type="http://schemas.openxmlformats.org/officeDocument/2006/relationships/hyperlink" Target="http://hfo.cfo.in.th/Criteria1Dtl.aspx?PID=302" TargetMode="External"/><Relationship Id="rId10" Type="http://schemas.openxmlformats.org/officeDocument/2006/relationships/hyperlink" Target="http://hfo.cfo.in.th/Criteria1Dtl.aspx?PID=205" TargetMode="External"/><Relationship Id="rId4" Type="http://schemas.openxmlformats.org/officeDocument/2006/relationships/hyperlink" Target="http://hfo.cfo.in.th/Criteria1Dtl.aspx?PID=102" TargetMode="External"/><Relationship Id="rId9" Type="http://schemas.openxmlformats.org/officeDocument/2006/relationships/hyperlink" Target="http://hfo.cfo.in.th/Criteria1Dtl.aspx?PID=204" TargetMode="External"/><Relationship Id="rId14" Type="http://schemas.openxmlformats.org/officeDocument/2006/relationships/hyperlink" Target="http://hfo.cfo.in.th/Criteria1Dtl.aspx?PID=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140" zoomScaleNormal="140" workbookViewId="0">
      <selection activeCell="E12" sqref="E12"/>
    </sheetView>
  </sheetViews>
  <sheetFormatPr defaultColWidth="9" defaultRowHeight="15"/>
  <cols>
    <col min="1" max="1" width="13.42578125" style="138" customWidth="1"/>
    <col min="2" max="2" width="23.140625" style="193" customWidth="1"/>
    <col min="3" max="3" width="9" style="138" customWidth="1"/>
    <col min="4" max="4" width="50.28515625" style="138" customWidth="1"/>
    <col min="5" max="5" width="59.140625" style="138" customWidth="1"/>
    <col min="6" max="16384" width="9" style="138"/>
  </cols>
  <sheetData>
    <row r="1" spans="1:11">
      <c r="A1" s="464" t="s">
        <v>125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>
      <c r="A2" s="139" t="s">
        <v>154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>
      <c r="A3" s="465" t="s">
        <v>101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>
      <c r="A4" s="141" t="s">
        <v>304</v>
      </c>
      <c r="B4" s="142"/>
      <c r="C4" s="142"/>
      <c r="D4" s="142"/>
      <c r="E4" s="142"/>
      <c r="F4" s="142"/>
      <c r="G4" s="142"/>
      <c r="H4" s="142"/>
      <c r="I4" s="142"/>
      <c r="J4" s="143"/>
      <c r="K4" s="142"/>
    </row>
    <row r="5" spans="1:11">
      <c r="A5" s="141"/>
      <c r="B5" s="142"/>
      <c r="C5" s="142"/>
      <c r="D5" s="142"/>
      <c r="E5" s="142"/>
      <c r="F5" s="142"/>
      <c r="G5" s="142"/>
      <c r="H5" s="142"/>
      <c r="I5" s="142"/>
      <c r="J5" s="143"/>
      <c r="K5" s="142"/>
    </row>
    <row r="6" spans="1:11">
      <c r="A6" s="144" t="s">
        <v>122</v>
      </c>
      <c r="B6" s="145" t="s">
        <v>0</v>
      </c>
      <c r="C6" s="466" t="s">
        <v>127</v>
      </c>
      <c r="D6" s="467"/>
      <c r="E6" s="144" t="s">
        <v>587</v>
      </c>
    </row>
    <row r="7" spans="1:11">
      <c r="A7" s="146" t="s">
        <v>124</v>
      </c>
      <c r="B7" s="147"/>
      <c r="C7" s="148"/>
      <c r="D7" s="149"/>
      <c r="E7" s="176" t="s">
        <v>588</v>
      </c>
    </row>
    <row r="8" spans="1:11">
      <c r="A8" s="150" t="s">
        <v>7</v>
      </c>
      <c r="B8" s="151"/>
      <c r="C8" s="152"/>
      <c r="D8" s="153"/>
      <c r="E8" s="367" t="s">
        <v>592</v>
      </c>
    </row>
    <row r="9" spans="1:11">
      <c r="A9" s="154">
        <v>7</v>
      </c>
      <c r="B9" s="155" t="s">
        <v>123</v>
      </c>
      <c r="C9" s="156"/>
      <c r="D9" s="157"/>
      <c r="E9" s="366"/>
      <c r="F9" s="158"/>
      <c r="G9" s="158"/>
      <c r="H9" s="158"/>
      <c r="I9" s="158"/>
      <c r="J9" s="158"/>
      <c r="K9" s="158"/>
    </row>
    <row r="10" spans="1:11" ht="30">
      <c r="A10" s="370">
        <v>6</v>
      </c>
      <c r="B10" s="371" t="s">
        <v>332</v>
      </c>
      <c r="C10" s="372" t="s">
        <v>333</v>
      </c>
      <c r="D10" s="373"/>
      <c r="E10" s="390" t="s">
        <v>590</v>
      </c>
      <c r="F10" s="158"/>
      <c r="G10" s="158"/>
      <c r="H10" s="158"/>
      <c r="I10" s="158"/>
      <c r="J10" s="158"/>
      <c r="K10" s="158"/>
    </row>
    <row r="11" spans="1:11">
      <c r="A11" s="374"/>
      <c r="B11" s="375"/>
      <c r="C11" s="376" t="s">
        <v>334</v>
      </c>
      <c r="D11" s="377"/>
      <c r="E11" s="391" t="s">
        <v>591</v>
      </c>
      <c r="F11" s="158"/>
      <c r="G11" s="158"/>
      <c r="H11" s="158"/>
      <c r="I11" s="158"/>
      <c r="J11" s="158"/>
      <c r="K11" s="158"/>
    </row>
    <row r="12" spans="1:11" ht="48" customHeight="1">
      <c r="A12" s="378"/>
      <c r="B12" s="379"/>
      <c r="C12" s="468" t="s">
        <v>335</v>
      </c>
      <c r="D12" s="469"/>
      <c r="E12" s="392" t="s">
        <v>589</v>
      </c>
      <c r="F12" s="158"/>
      <c r="G12" s="158"/>
      <c r="H12" s="158"/>
      <c r="I12" s="158"/>
      <c r="J12" s="158"/>
      <c r="K12" s="158"/>
    </row>
    <row r="13" spans="1:11">
      <c r="A13" s="155">
        <v>5</v>
      </c>
      <c r="B13" s="155" t="s">
        <v>123</v>
      </c>
      <c r="C13" s="368"/>
      <c r="D13" s="369"/>
      <c r="F13" s="158"/>
      <c r="G13" s="158"/>
      <c r="H13" s="158"/>
      <c r="I13" s="158"/>
      <c r="J13" s="158"/>
      <c r="K13" s="158"/>
    </row>
    <row r="14" spans="1:11">
      <c r="A14" s="159">
        <v>4</v>
      </c>
      <c r="B14" s="280" t="s">
        <v>331</v>
      </c>
      <c r="C14" s="281" t="s">
        <v>336</v>
      </c>
      <c r="D14" s="281"/>
      <c r="E14" s="366"/>
      <c r="F14" s="158"/>
      <c r="G14" s="158"/>
      <c r="H14" s="158"/>
      <c r="I14" s="158"/>
      <c r="J14" s="158"/>
      <c r="K14" s="158"/>
    </row>
    <row r="15" spans="1:11">
      <c r="A15" s="163"/>
      <c r="B15" s="282"/>
      <c r="C15" s="190" t="s">
        <v>337</v>
      </c>
      <c r="D15" s="190"/>
      <c r="E15" s="366"/>
      <c r="F15" s="158"/>
      <c r="G15" s="158"/>
      <c r="H15" s="158"/>
      <c r="I15" s="158"/>
      <c r="J15" s="158"/>
      <c r="K15" s="158"/>
    </row>
    <row r="16" spans="1:11">
      <c r="A16" s="172"/>
      <c r="B16" s="283"/>
      <c r="C16" s="192" t="s">
        <v>338</v>
      </c>
      <c r="D16" s="192"/>
      <c r="E16" s="366"/>
      <c r="F16" s="158"/>
      <c r="G16" s="158"/>
      <c r="H16" s="158"/>
      <c r="I16" s="158"/>
      <c r="J16" s="158"/>
      <c r="K16" s="158"/>
    </row>
    <row r="17" spans="1:8">
      <c r="A17" s="159">
        <v>3</v>
      </c>
      <c r="B17" s="160" t="s">
        <v>323</v>
      </c>
      <c r="C17" s="161" t="s">
        <v>326</v>
      </c>
      <c r="D17" s="162"/>
      <c r="E17" s="366"/>
      <c r="F17" s="158"/>
      <c r="G17" s="158"/>
      <c r="H17" s="158"/>
    </row>
    <row r="18" spans="1:8">
      <c r="A18" s="163"/>
      <c r="B18" s="164"/>
      <c r="C18" s="165" t="s">
        <v>325</v>
      </c>
      <c r="D18" s="166"/>
      <c r="E18" s="366"/>
      <c r="F18" s="158"/>
      <c r="G18" s="158"/>
      <c r="H18" s="158"/>
    </row>
    <row r="19" spans="1:8">
      <c r="A19" s="163"/>
      <c r="B19" s="164"/>
      <c r="C19" s="165" t="s">
        <v>327</v>
      </c>
      <c r="D19" s="166"/>
      <c r="E19" s="366"/>
      <c r="F19" s="158"/>
      <c r="G19" s="158"/>
      <c r="H19" s="158"/>
    </row>
    <row r="20" spans="1:8">
      <c r="A20" s="172"/>
      <c r="B20" s="167"/>
      <c r="C20" s="152" t="s">
        <v>128</v>
      </c>
      <c r="D20" s="168"/>
      <c r="E20" s="366"/>
      <c r="F20" s="158"/>
      <c r="G20" s="158"/>
      <c r="H20" s="158"/>
    </row>
    <row r="21" spans="1:8">
      <c r="A21" s="188"/>
      <c r="B21" s="169" t="s">
        <v>324</v>
      </c>
      <c r="C21" s="170" t="s">
        <v>130</v>
      </c>
      <c r="D21" s="171" t="s">
        <v>328</v>
      </c>
      <c r="E21" s="366"/>
      <c r="F21" s="158"/>
      <c r="G21" s="158"/>
      <c r="H21" s="158"/>
    </row>
    <row r="22" spans="1:8">
      <c r="A22" s="163"/>
      <c r="B22" s="164"/>
      <c r="C22" s="165" t="s">
        <v>329</v>
      </c>
      <c r="D22" s="166"/>
      <c r="E22" s="366"/>
      <c r="F22" s="158"/>
      <c r="G22" s="158"/>
      <c r="H22" s="158"/>
    </row>
    <row r="23" spans="1:8">
      <c r="A23" s="172"/>
      <c r="B23" s="173"/>
      <c r="C23" s="174" t="s">
        <v>330</v>
      </c>
      <c r="D23" s="175"/>
      <c r="E23" s="366"/>
      <c r="F23" s="158"/>
      <c r="G23" s="158"/>
      <c r="H23" s="158"/>
    </row>
    <row r="24" spans="1:8">
      <c r="A24" s="176"/>
      <c r="B24" s="177"/>
      <c r="C24" s="158" t="s">
        <v>128</v>
      </c>
      <c r="D24" s="178"/>
      <c r="E24" s="366"/>
      <c r="F24" s="158"/>
      <c r="G24" s="158"/>
      <c r="H24" s="158"/>
    </row>
    <row r="25" spans="1:8">
      <c r="A25" s="159">
        <v>2</v>
      </c>
      <c r="B25" s="179" t="s">
        <v>319</v>
      </c>
      <c r="C25" s="180" t="s">
        <v>321</v>
      </c>
      <c r="D25" s="162"/>
      <c r="E25" s="366"/>
      <c r="F25" s="158"/>
      <c r="G25" s="158"/>
      <c r="H25" s="158"/>
    </row>
    <row r="26" spans="1:8">
      <c r="A26" s="163"/>
      <c r="B26" s="181"/>
      <c r="C26" s="182" t="s">
        <v>320</v>
      </c>
      <c r="D26" s="183"/>
      <c r="E26" s="366"/>
      <c r="F26" s="158"/>
      <c r="G26" s="158"/>
      <c r="H26" s="158"/>
    </row>
    <row r="27" spans="1:8">
      <c r="A27" s="163"/>
      <c r="B27" s="181"/>
      <c r="C27" s="182" t="s">
        <v>322</v>
      </c>
      <c r="D27" s="183"/>
      <c r="E27" s="366"/>
      <c r="F27" s="158"/>
      <c r="G27" s="158"/>
      <c r="H27" s="158"/>
    </row>
    <row r="28" spans="1:8">
      <c r="A28" s="159">
        <v>1</v>
      </c>
      <c r="B28" s="160" t="s">
        <v>313</v>
      </c>
      <c r="C28" s="161" t="s">
        <v>317</v>
      </c>
      <c r="D28" s="185"/>
      <c r="E28" s="366"/>
      <c r="F28" s="158"/>
      <c r="G28" s="158"/>
      <c r="H28" s="158"/>
    </row>
    <row r="29" spans="1:8">
      <c r="A29" s="163"/>
      <c r="B29" s="164" t="s">
        <v>314</v>
      </c>
      <c r="C29" s="165" t="s">
        <v>129</v>
      </c>
      <c r="D29" s="186">
        <f>'กระดาษทำการวิกฤต 0-7 ระดับ'!G21</f>
        <v>-3706505.4</v>
      </c>
      <c r="E29" s="366"/>
      <c r="F29" s="158"/>
      <c r="G29" s="158"/>
      <c r="H29" s="158"/>
    </row>
    <row r="30" spans="1:8">
      <c r="A30" s="163"/>
      <c r="B30" s="164" t="s">
        <v>315</v>
      </c>
      <c r="C30" s="165" t="s">
        <v>129</v>
      </c>
      <c r="D30" s="187">
        <f>'กระดาษทำการวิกฤต 0-7 ระดับ'!G22</f>
        <v>-830774.31</v>
      </c>
      <c r="E30" s="366"/>
      <c r="F30" s="158"/>
      <c r="G30" s="158"/>
      <c r="H30" s="158"/>
    </row>
    <row r="31" spans="1:8">
      <c r="A31" s="172"/>
      <c r="B31" s="173" t="s">
        <v>318</v>
      </c>
      <c r="C31" s="165" t="s">
        <v>129</v>
      </c>
      <c r="D31" s="187">
        <f>'กระดาษทำการวิกฤต 0-7 ระดับ'!G26</f>
        <v>-7256229.75</v>
      </c>
      <c r="E31" s="366"/>
      <c r="F31" s="158"/>
      <c r="G31" s="158"/>
      <c r="H31" s="158"/>
    </row>
    <row r="32" spans="1:8">
      <c r="A32" s="188" t="s">
        <v>96</v>
      </c>
      <c r="B32" s="169" t="s">
        <v>306</v>
      </c>
      <c r="C32" s="161" t="s">
        <v>126</v>
      </c>
      <c r="D32" s="189"/>
      <c r="E32" s="366"/>
      <c r="F32" s="158"/>
      <c r="G32" s="158"/>
      <c r="H32" s="158"/>
    </row>
    <row r="33" spans="1:8">
      <c r="A33" s="190"/>
      <c r="B33" s="191" t="s">
        <v>307</v>
      </c>
      <c r="C33" s="165" t="s">
        <v>126</v>
      </c>
      <c r="D33" s="183"/>
      <c r="E33" s="366"/>
      <c r="F33" s="158"/>
      <c r="G33" s="158"/>
      <c r="H33" s="158"/>
    </row>
    <row r="34" spans="1:8">
      <c r="A34" s="277"/>
      <c r="B34" s="278" t="s">
        <v>308</v>
      </c>
      <c r="C34" s="165" t="s">
        <v>126</v>
      </c>
      <c r="D34" s="279"/>
      <c r="E34" s="366"/>
      <c r="F34" s="158"/>
      <c r="G34" s="158"/>
      <c r="H34" s="158"/>
    </row>
    <row r="35" spans="1:8">
      <c r="A35" s="277"/>
      <c r="B35" s="278" t="s">
        <v>309</v>
      </c>
      <c r="C35" s="165" t="s">
        <v>126</v>
      </c>
      <c r="D35" s="279"/>
      <c r="E35" s="366"/>
      <c r="F35" s="158"/>
      <c r="G35" s="158"/>
      <c r="H35" s="158"/>
    </row>
    <row r="36" spans="1:8">
      <c r="A36" s="277"/>
      <c r="B36" s="278" t="s">
        <v>310</v>
      </c>
      <c r="C36" s="165" t="s">
        <v>126</v>
      </c>
      <c r="D36" s="279"/>
      <c r="E36" s="366"/>
      <c r="F36" s="158"/>
      <c r="G36" s="158"/>
      <c r="H36" s="158"/>
    </row>
    <row r="37" spans="1:8">
      <c r="A37" s="277"/>
      <c r="B37" s="278" t="s">
        <v>311</v>
      </c>
      <c r="C37" s="165" t="s">
        <v>126</v>
      </c>
      <c r="D37" s="279"/>
      <c r="E37" s="366"/>
      <c r="F37" s="158"/>
      <c r="G37" s="158"/>
      <c r="H37" s="158"/>
    </row>
    <row r="38" spans="1:8">
      <c r="A38" s="192"/>
      <c r="B38" s="151" t="s">
        <v>312</v>
      </c>
      <c r="C38" s="174" t="s">
        <v>126</v>
      </c>
      <c r="D38" s="184"/>
      <c r="E38" s="366"/>
      <c r="F38" s="158"/>
      <c r="G38" s="158"/>
      <c r="H38" s="158"/>
    </row>
    <row r="39" spans="1:8">
      <c r="A39" s="138" t="s">
        <v>316</v>
      </c>
    </row>
  </sheetData>
  <mergeCells count="4">
    <mergeCell ref="A1:K1"/>
    <mergeCell ref="A3:K3"/>
    <mergeCell ref="C6:D6"/>
    <mergeCell ref="C12:D12"/>
  </mergeCells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46"/>
  <sheetViews>
    <sheetView topLeftCell="C1" zoomScale="80" zoomScaleNormal="80" workbookViewId="0">
      <pane ySplit="2280" topLeftCell="A3" activePane="bottomLeft"/>
      <selection activeCell="R1" sqref="R1:R1048576"/>
      <selection pane="bottomLeft" activeCell="P6" sqref="P6"/>
    </sheetView>
  </sheetViews>
  <sheetFormatPr defaultRowHeight="12.75"/>
  <cols>
    <col min="1" max="1" width="9.140625" style="399"/>
    <col min="2" max="2" width="34.5703125" style="399" customWidth="1"/>
    <col min="3" max="3" width="5" style="399" bestFit="1" customWidth="1"/>
    <col min="4" max="4" width="5.28515625" style="399" bestFit="1" customWidth="1"/>
    <col min="5" max="5" width="8.5703125" style="399" bestFit="1" customWidth="1"/>
    <col min="6" max="6" width="5" style="399" bestFit="1" customWidth="1"/>
    <col min="7" max="7" width="5.28515625" style="399" bestFit="1" customWidth="1"/>
    <col min="8" max="8" width="5" style="399" bestFit="1" customWidth="1"/>
    <col min="9" max="9" width="5.7109375" style="399" bestFit="1" customWidth="1"/>
    <col min="10" max="10" width="5.28515625" style="399" bestFit="1" customWidth="1"/>
    <col min="11" max="14" width="5" style="399" bestFit="1" customWidth="1"/>
    <col min="15" max="15" width="10" style="399" customWidth="1"/>
    <col min="16" max="16" width="9.140625" style="399"/>
    <col min="17" max="17" width="0" style="399" hidden="1" customWidth="1"/>
    <col min="18" max="18" width="9.140625" style="399"/>
    <col min="19" max="19" width="12.42578125" style="403" bestFit="1" customWidth="1"/>
    <col min="20" max="28" width="9.140625" style="399"/>
    <col min="29" max="29" width="9.42578125" style="399" customWidth="1"/>
    <col min="30" max="16384" width="9.140625" style="399"/>
  </cols>
  <sheetData>
    <row r="1" spans="1:28" s="396" customFormat="1" ht="25.5">
      <c r="B1" s="397" t="s">
        <v>599</v>
      </c>
      <c r="R1" s="398" t="s">
        <v>600</v>
      </c>
    </row>
    <row r="2" spans="1:28" ht="13.5" thickBot="1">
      <c r="B2" s="400" t="s">
        <v>601</v>
      </c>
      <c r="C2" s="399">
        <v>31</v>
      </c>
      <c r="D2" s="399">
        <v>30</v>
      </c>
      <c r="E2" s="399">
        <v>31</v>
      </c>
      <c r="F2" s="399">
        <v>31</v>
      </c>
      <c r="G2" s="399">
        <v>29</v>
      </c>
      <c r="H2" s="399">
        <v>31</v>
      </c>
      <c r="I2" s="399">
        <v>30</v>
      </c>
      <c r="J2" s="399">
        <v>31</v>
      </c>
      <c r="K2" s="399">
        <v>30</v>
      </c>
      <c r="L2" s="399">
        <v>31</v>
      </c>
      <c r="M2" s="399">
        <v>31</v>
      </c>
      <c r="N2" s="399">
        <v>30</v>
      </c>
      <c r="O2" s="401"/>
      <c r="P2" s="399">
        <f>SUM(C2:N2)</f>
        <v>366</v>
      </c>
      <c r="R2" s="402" t="s">
        <v>602</v>
      </c>
    </row>
    <row r="3" spans="1:28" ht="90">
      <c r="A3" s="404" t="s">
        <v>603</v>
      </c>
      <c r="B3" s="405" t="s">
        <v>604</v>
      </c>
      <c r="C3" s="405" t="s">
        <v>605</v>
      </c>
      <c r="D3" s="405" t="s">
        <v>606</v>
      </c>
      <c r="E3" s="405" t="s">
        <v>607</v>
      </c>
      <c r="F3" s="405" t="s">
        <v>608</v>
      </c>
      <c r="G3" s="405" t="s">
        <v>609</v>
      </c>
      <c r="H3" s="405" t="s">
        <v>610</v>
      </c>
      <c r="I3" s="405" t="s">
        <v>611</v>
      </c>
      <c r="J3" s="405" t="s">
        <v>612</v>
      </c>
      <c r="K3" s="405" t="s">
        <v>613</v>
      </c>
      <c r="L3" s="405" t="s">
        <v>614</v>
      </c>
      <c r="M3" s="405" t="s">
        <v>615</v>
      </c>
      <c r="N3" s="405" t="s">
        <v>616</v>
      </c>
      <c r="O3" s="405" t="s">
        <v>617</v>
      </c>
      <c r="P3" s="406" t="s">
        <v>618</v>
      </c>
      <c r="Q3" s="406" t="s">
        <v>619</v>
      </c>
      <c r="R3" s="407" t="s">
        <v>620</v>
      </c>
      <c r="S3" s="408" t="s">
        <v>621</v>
      </c>
      <c r="T3" s="409" t="s">
        <v>622</v>
      </c>
      <c r="U3" s="404" t="s">
        <v>623</v>
      </c>
      <c r="V3" s="410" t="s">
        <v>624</v>
      </c>
      <c r="W3" s="406" t="s">
        <v>625</v>
      </c>
      <c r="X3" s="407" t="s">
        <v>626</v>
      </c>
      <c r="Y3" s="403" t="s">
        <v>627</v>
      </c>
    </row>
    <row r="4" spans="1:28" ht="36">
      <c r="A4" s="411" t="s">
        <v>628</v>
      </c>
      <c r="B4" s="412" t="s">
        <v>629</v>
      </c>
      <c r="C4" s="413">
        <f>+[1]ตค!W5</f>
        <v>1.43</v>
      </c>
      <c r="D4" s="413">
        <f>+[1]พย!W5</f>
        <v>1.52</v>
      </c>
      <c r="E4" s="413">
        <f>+[1]ธค!W5</f>
        <v>1.54</v>
      </c>
      <c r="F4" s="413">
        <f>+[1]มค!W5</f>
        <v>1.62</v>
      </c>
      <c r="G4" s="413">
        <f>+[1]กพ!W5</f>
        <v>1.6</v>
      </c>
      <c r="H4" s="413">
        <f>+[1]มีค!W5</f>
        <v>1.51</v>
      </c>
      <c r="I4" s="413">
        <f>+[1]เมย!W5</f>
        <v>1.52</v>
      </c>
      <c r="J4" s="413">
        <f>+[1]พค!W5</f>
        <v>1.5</v>
      </c>
      <c r="K4" s="413">
        <f>+[1]มิย!W5</f>
        <v>1.46</v>
      </c>
      <c r="L4" s="413">
        <f>+[1]กค!W5</f>
        <v>1.43</v>
      </c>
      <c r="M4" s="413">
        <f>+[1]สค!W5</f>
        <v>1.48</v>
      </c>
      <c r="N4" s="413">
        <f>+[1]ก.ย!W5</f>
        <v>1.32</v>
      </c>
      <c r="O4" s="414">
        <f>+'[1]ตค-ก.ย'!W4</f>
        <v>1.49</v>
      </c>
      <c r="P4" s="415">
        <f>+'[1]ตค-ก.ย'!AC4</f>
        <v>85.95</v>
      </c>
      <c r="Q4" s="415">
        <f t="shared" ref="Q4" si="0">+(V4*100)/(U4*$P$2)</f>
        <v>1.1992675745849035E-3</v>
      </c>
      <c r="R4" s="415">
        <f>+'[1]ตค-ก.ย'!AF4</f>
        <v>87.6</v>
      </c>
      <c r="S4" s="416" t="s">
        <v>630</v>
      </c>
      <c r="T4" s="417">
        <v>532</v>
      </c>
      <c r="U4" s="411">
        <v>120292</v>
      </c>
      <c r="V4" s="411">
        <v>528</v>
      </c>
      <c r="W4" s="418">
        <f>+Y4/T4</f>
        <v>286.13157894736844</v>
      </c>
      <c r="X4" s="418">
        <f>+Y4/V4</f>
        <v>288.29924242424244</v>
      </c>
      <c r="Y4" s="419">
        <v>152222</v>
      </c>
      <c r="AB4" s="420">
        <v>85.95</v>
      </c>
    </row>
    <row r="5" spans="1:28" s="421" customFormat="1" ht="6.75" customHeight="1">
      <c r="B5" s="422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4"/>
      <c r="P5" s="425"/>
      <c r="Q5" s="425"/>
      <c r="R5" s="425"/>
      <c r="S5" s="426"/>
      <c r="T5" s="427"/>
      <c r="W5" s="428"/>
      <c r="X5" s="428"/>
      <c r="Y5" s="429"/>
      <c r="AB5" s="430"/>
    </row>
    <row r="6" spans="1:28" ht="36">
      <c r="A6" s="411" t="s">
        <v>631</v>
      </c>
      <c r="B6" s="412" t="s">
        <v>632</v>
      </c>
      <c r="C6" s="413">
        <f>+[1]ตค!W6</f>
        <v>1.2190973789999999</v>
      </c>
      <c r="D6" s="413">
        <f>+[1]พย!W6</f>
        <v>1.3218722389999999</v>
      </c>
      <c r="E6" s="413">
        <f>+[1]ธค!W6</f>
        <v>1.3108526979999999</v>
      </c>
      <c r="F6" s="413">
        <f>+[1]มค!W6</f>
        <v>1.347606313</v>
      </c>
      <c r="G6" s="413">
        <f>+[1]กพ!W6</f>
        <v>1.375574477</v>
      </c>
      <c r="H6" s="413">
        <f>+[1]มีค!W6</f>
        <v>1.4450736390000001</v>
      </c>
      <c r="I6" s="413">
        <f>+[1]เมย!W6</f>
        <v>1.353219495</v>
      </c>
      <c r="J6" s="413">
        <f>+[1]พค!W6</f>
        <v>1.266157883</v>
      </c>
      <c r="K6" s="413">
        <f>+[1]มิย!W6</f>
        <v>1.290122642</v>
      </c>
      <c r="L6" s="413">
        <f>+[1]กค!W6</f>
        <v>1.3660252390000001</v>
      </c>
      <c r="M6" s="413">
        <f>+[1]สค!W6</f>
        <v>1.0205794720000001</v>
      </c>
      <c r="N6" s="413">
        <f>+[1]ก.ย!W6</f>
        <v>0.96817522899999997</v>
      </c>
      <c r="O6" s="414">
        <f>+'[1]ตค-ก.ย'!W5</f>
        <v>1.27384046</v>
      </c>
      <c r="P6" s="418">
        <f>+(U6*100)/(T6*$P$2)</f>
        <v>83.0871611751339</v>
      </c>
      <c r="Q6" s="418">
        <f t="shared" ref="Q6:Q23" si="1">+U6/(T6*100)</f>
        <v>3.040990099009901</v>
      </c>
      <c r="R6" s="418">
        <f t="shared" ref="R6:R23" si="2">+(U6*100)/(V6*$P$2)</f>
        <v>93.242258652094719</v>
      </c>
      <c r="S6" s="416" t="s">
        <v>633</v>
      </c>
      <c r="T6" s="411">
        <v>202</v>
      </c>
      <c r="U6" s="411">
        <v>61428</v>
      </c>
      <c r="V6" s="411">
        <v>180</v>
      </c>
      <c r="W6" s="418">
        <f>+Y6/T6</f>
        <v>56.663366336633665</v>
      </c>
      <c r="X6" s="418">
        <f t="shared" ref="X6:X23" si="3">+Y6/V6</f>
        <v>63.588888888888889</v>
      </c>
      <c r="Y6" s="419">
        <f>+[1]ตค!G6+[1]พย!G6+[1]ธค!G6+[1]มค!G6+[1]กพ!G6+[1]มีค!G6+[1]เมย!G6+[1]พค!G6+[1]มิย!G6+[1]กค!G6+[1]สค!G6+[1]ก.ย!G6</f>
        <v>11446</v>
      </c>
      <c r="AB6" s="420">
        <v>83.0871611751339</v>
      </c>
    </row>
    <row r="7" spans="1:28" s="431" customFormat="1" ht="8.25" customHeight="1">
      <c r="A7" s="421"/>
      <c r="B7" s="422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4"/>
      <c r="P7" s="428"/>
      <c r="Q7" s="428"/>
      <c r="R7" s="428"/>
      <c r="S7" s="426"/>
      <c r="T7" s="421"/>
      <c r="U7" s="421"/>
      <c r="V7" s="421"/>
      <c r="W7" s="428"/>
      <c r="X7" s="428"/>
      <c r="Y7" s="429"/>
      <c r="AB7" s="432"/>
    </row>
    <row r="8" spans="1:28" ht="36">
      <c r="A8" s="433" t="s">
        <v>634</v>
      </c>
      <c r="B8" s="412" t="s">
        <v>635</v>
      </c>
      <c r="C8" s="413">
        <f>+[1]ตค!W11</f>
        <v>0.55131974399999994</v>
      </c>
      <c r="D8" s="413">
        <f>+[1]พย!W11</f>
        <v>0.62112119600000004</v>
      </c>
      <c r="E8" s="413">
        <f>+[1]ธค!W11</f>
        <v>0.71526087000000005</v>
      </c>
      <c r="F8" s="413">
        <f>+[1]มค!W11</f>
        <v>0.719598187</v>
      </c>
      <c r="G8" s="413">
        <f>+[1]กพ!W11</f>
        <v>0.68052732699999996</v>
      </c>
      <c r="H8" s="413">
        <f>+[1]มีค!W11</f>
        <v>0.69783644300000003</v>
      </c>
      <c r="I8" s="413">
        <f>+[1]เมย!W11</f>
        <v>0.74522129599999998</v>
      </c>
      <c r="J8" s="413">
        <f>+[1]พค!W11</f>
        <v>0.62829807100000001</v>
      </c>
      <c r="K8" s="413">
        <f>+[1]มิย!W11</f>
        <v>0.67099461100000002</v>
      </c>
      <c r="L8" s="413">
        <f>+[1]กค!W11</f>
        <v>0.68261086400000004</v>
      </c>
      <c r="M8" s="413">
        <f>+[1]สค!W11</f>
        <v>0.59093368099999999</v>
      </c>
      <c r="N8" s="413">
        <f>+[1]ก.ย!W11</f>
        <v>0.57636606700000004</v>
      </c>
      <c r="O8" s="414">
        <f>+'[1]ตค-ก.ย'!W10</f>
        <v>0.65507262700000002</v>
      </c>
      <c r="P8" s="418">
        <f>+(U8*100)/(T8*$P$2)</f>
        <v>98.913934426229503</v>
      </c>
      <c r="Q8" s="418">
        <f>+U8/(T8*100)</f>
        <v>3.62025</v>
      </c>
      <c r="R8" s="418">
        <f>+(U8*100)/(V8*$P$2)</f>
        <v>65.942622950819668</v>
      </c>
      <c r="S8" s="416" t="s">
        <v>636</v>
      </c>
      <c r="T8" s="433">
        <v>40</v>
      </c>
      <c r="U8" s="411">
        <v>14481</v>
      </c>
      <c r="V8" s="433">
        <v>60</v>
      </c>
      <c r="W8" s="418">
        <f>+Y8/T8</f>
        <v>106.4</v>
      </c>
      <c r="X8" s="418">
        <f>+Y8/V8</f>
        <v>70.933333333333337</v>
      </c>
      <c r="Y8" s="419">
        <f>+[1]ตค!G11+[1]พย!G11+[1]ธค!G11+[1]มค!G11+[1]กพ!G11+[1]มีค!G11+[1]เมย!G11+[1]พค!G11+[1]มิย!G11+[1]กค!G11+[1]สค!G11+[1]ก.ย!G11</f>
        <v>4256</v>
      </c>
      <c r="AB8" s="420">
        <v>98.913934426229503</v>
      </c>
    </row>
    <row r="9" spans="1:28" s="431" customFormat="1" ht="9" customHeight="1">
      <c r="A9" s="421"/>
      <c r="B9" s="422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4"/>
      <c r="P9" s="428"/>
      <c r="Q9" s="428"/>
      <c r="R9" s="428"/>
      <c r="S9" s="426"/>
      <c r="T9" s="421"/>
      <c r="U9" s="421"/>
      <c r="V9" s="421"/>
      <c r="W9" s="428"/>
      <c r="X9" s="428"/>
      <c r="Y9" s="429"/>
      <c r="AB9" s="432"/>
    </row>
    <row r="10" spans="1:28" ht="36">
      <c r="A10" s="433" t="s">
        <v>637</v>
      </c>
      <c r="B10" s="412" t="s">
        <v>638</v>
      </c>
      <c r="C10" s="413">
        <f>+[1]ตค!W7</f>
        <v>0.65375384599999997</v>
      </c>
      <c r="D10" s="413">
        <f>+[1]พย!W7</f>
        <v>0.65285000000000004</v>
      </c>
      <c r="E10" s="413">
        <f>+[1]ธค!W7</f>
        <v>0.579386175</v>
      </c>
      <c r="F10" s="413">
        <f>+[1]มค!W7</f>
        <v>0.72840912899999999</v>
      </c>
      <c r="G10" s="413">
        <f>+[1]กพ!W7</f>
        <v>0.61509857099999998</v>
      </c>
      <c r="H10" s="413">
        <f>+[1]มีค!W7</f>
        <v>0.64453240000000001</v>
      </c>
      <c r="I10" s="413">
        <f>+[1]เมย!W7</f>
        <v>0.65840089300000004</v>
      </c>
      <c r="J10" s="413">
        <f>+[1]พค!W7</f>
        <v>0.69223619000000003</v>
      </c>
      <c r="K10" s="413">
        <f>+[1]มิย!W7</f>
        <v>0.61836546199999998</v>
      </c>
      <c r="L10" s="413">
        <f>+[1]กค!W7</f>
        <v>0.62351355900000005</v>
      </c>
      <c r="M10" s="413">
        <f>+[1]สค!W7</f>
        <v>0.61730114899999999</v>
      </c>
      <c r="N10" s="413">
        <f>+[1]ก.ย!W7</f>
        <v>0.649836882</v>
      </c>
      <c r="O10" s="414">
        <f>+'[1]ตค-ก.ย'!W6</f>
        <v>0.64510416800000003</v>
      </c>
      <c r="P10" s="418">
        <f t="shared" ref="P10:P23" si="4">+(U10*100)/(T10*$P$2)</f>
        <v>84.016393442622956</v>
      </c>
      <c r="Q10" s="418">
        <f t="shared" si="1"/>
        <v>3.0750000000000002</v>
      </c>
      <c r="R10" s="418">
        <f t="shared" si="2"/>
        <v>84.016393442622956</v>
      </c>
      <c r="S10" s="416" t="s">
        <v>639</v>
      </c>
      <c r="T10" s="433">
        <v>30</v>
      </c>
      <c r="U10" s="411">
        <v>9225</v>
      </c>
      <c r="V10" s="433">
        <v>30</v>
      </c>
      <c r="W10" s="418">
        <f t="shared" ref="W10:W23" si="5">+Y10/T10</f>
        <v>94.36666666666666</v>
      </c>
      <c r="X10" s="418">
        <f t="shared" si="3"/>
        <v>94.36666666666666</v>
      </c>
      <c r="Y10" s="419">
        <f>+[1]ตค!G7+[1]พย!G7+[1]ธค!G7+[1]มค!G7+[1]กพ!G7+[1]มีค!G7+[1]เมย!G7+[1]พค!G7+[1]มิย!G7+[1]กค!G7+[1]สค!G7+[1]ก.ย!G7</f>
        <v>2831</v>
      </c>
      <c r="AB10" s="420">
        <v>84.016393442622956</v>
      </c>
    </row>
    <row r="11" spans="1:28" ht="46.5">
      <c r="A11" s="433" t="s">
        <v>637</v>
      </c>
      <c r="B11" s="412" t="s">
        <v>640</v>
      </c>
      <c r="C11" s="413">
        <f>+[1]ตค!W8</f>
        <v>0.63815789499999998</v>
      </c>
      <c r="D11" s="413">
        <f>+[1]พย!W8</f>
        <v>0.66114315800000001</v>
      </c>
      <c r="E11" s="413">
        <f>+[1]ธค!W8</f>
        <v>0.66890578899999997</v>
      </c>
      <c r="F11" s="413">
        <f>+[1]มค!W8</f>
        <v>0.74155578899999997</v>
      </c>
      <c r="G11" s="413">
        <f>+[1]กพ!W8</f>
        <v>0.77114894700000003</v>
      </c>
      <c r="H11" s="413">
        <f>+[1]มีค!W8</f>
        <v>0.72356974399999996</v>
      </c>
      <c r="I11" s="413">
        <f>+[1]เมย!W8</f>
        <v>0.75748536600000005</v>
      </c>
      <c r="J11" s="413">
        <f>+[1]พค!W8</f>
        <v>0.72784285699999995</v>
      </c>
      <c r="K11" s="413">
        <f>+[1]มิย!W8</f>
        <v>0.53800084699999995</v>
      </c>
      <c r="L11" s="413">
        <f>+[1]กค!W8</f>
        <v>0.58313875599999998</v>
      </c>
      <c r="M11" s="413">
        <f>+[1]สค!W8</f>
        <v>0.805088841</v>
      </c>
      <c r="N11" s="413">
        <f>+[1]ก.ย!W8</f>
        <v>6.3029333000000007E-2</v>
      </c>
      <c r="O11" s="414">
        <f>+'[1]ตค-ก.ย'!W7</f>
        <v>0.65982498999999994</v>
      </c>
      <c r="P11" s="418">
        <f t="shared" si="4"/>
        <v>67.759562841530055</v>
      </c>
      <c r="Q11" s="418">
        <f t="shared" si="1"/>
        <v>2.48</v>
      </c>
      <c r="R11" s="418">
        <f t="shared" si="2"/>
        <v>40.655737704918032</v>
      </c>
      <c r="S11" s="434" t="s">
        <v>639</v>
      </c>
      <c r="T11" s="433">
        <v>36</v>
      </c>
      <c r="U11" s="411">
        <v>8928</v>
      </c>
      <c r="V11" s="433">
        <v>60</v>
      </c>
      <c r="W11" s="418">
        <f t="shared" si="5"/>
        <v>67.805555555555557</v>
      </c>
      <c r="X11" s="418">
        <f t="shared" si="3"/>
        <v>40.68333333333333</v>
      </c>
      <c r="Y11" s="419">
        <f>+[1]ตค!G8+[1]พย!G8+[1]ธค!G8+[1]มค!G8+[1]กพ!G8+[1]มีค!G8+[1]เมย!G8+[1]พค!G8+[1]มิย!G8+[1]กค!G8+[1]สค!G8+[1]ก.ย!G8</f>
        <v>2441</v>
      </c>
      <c r="AB11" s="420">
        <v>67.759562841530055</v>
      </c>
    </row>
    <row r="12" spans="1:28" ht="36">
      <c r="A12" s="433" t="s">
        <v>637</v>
      </c>
      <c r="B12" s="412" t="s">
        <v>641</v>
      </c>
      <c r="C12" s="413">
        <f>+[1]ตค!W9</f>
        <v>0.59916086999999996</v>
      </c>
      <c r="D12" s="413">
        <f>+[1]พย!W9</f>
        <v>0.58172422400000001</v>
      </c>
      <c r="E12" s="413">
        <f>+[1]ธค!W9</f>
        <v>0.54430141799999998</v>
      </c>
      <c r="F12" s="413">
        <f>+[1]มค!W9</f>
        <v>0.64010125799999995</v>
      </c>
      <c r="G12" s="413">
        <f>+[1]กพ!W9</f>
        <v>0.58335649700000003</v>
      </c>
      <c r="H12" s="413">
        <f>+[1]มีค!W9</f>
        <v>0.56534825899999996</v>
      </c>
      <c r="I12" s="413">
        <f>+[1]เมย!W9</f>
        <v>0.54829193499999995</v>
      </c>
      <c r="J12" s="413">
        <f>+[1]พค!W9</f>
        <v>0.61275519499999997</v>
      </c>
      <c r="K12" s="413">
        <f>+[1]มิย!W9</f>
        <v>0.53110980399999996</v>
      </c>
      <c r="L12" s="413">
        <f>+[1]กค!W9</f>
        <v>0.52863280400000001</v>
      </c>
      <c r="M12" s="413">
        <f>+[1]สค!W9</f>
        <v>0.52956776000000005</v>
      </c>
      <c r="N12" s="413">
        <f>+[1]ก.ย!W9</f>
        <v>0.50039326399999995</v>
      </c>
      <c r="O12" s="414">
        <f>+'[1]ตค-ก.ย'!W8</f>
        <v>0.56644271999999996</v>
      </c>
      <c r="P12" s="418">
        <f t="shared" si="4"/>
        <v>54.834547662416512</v>
      </c>
      <c r="Q12" s="418">
        <f t="shared" si="1"/>
        <v>2.0069444444444446</v>
      </c>
      <c r="R12" s="418">
        <f t="shared" si="2"/>
        <v>65.801457194899811</v>
      </c>
      <c r="S12" s="434" t="s">
        <v>639</v>
      </c>
      <c r="T12" s="433">
        <v>36</v>
      </c>
      <c r="U12" s="411">
        <v>7225</v>
      </c>
      <c r="V12" s="433">
        <v>30</v>
      </c>
      <c r="W12" s="418">
        <f t="shared" si="5"/>
        <v>57.805555555555557</v>
      </c>
      <c r="X12" s="418">
        <f t="shared" si="3"/>
        <v>69.36666666666666</v>
      </c>
      <c r="Y12" s="419">
        <f>+[1]ตค!G9+[1]พย!G9+[1]ธค!G9+[1]มค!G9+[1]กพ!G9+[1]มีค!G9+[1]เมย!G9+[1]พค!G9+[1]มิย!G9+[1]กค!G9+[1]สค!G9+[1]ก.ย!G9</f>
        <v>2081</v>
      </c>
      <c r="AB12" s="420">
        <v>54.834547662416512</v>
      </c>
    </row>
    <row r="13" spans="1:28" ht="36">
      <c r="A13" s="433" t="s">
        <v>637</v>
      </c>
      <c r="B13" s="412" t="s">
        <v>642</v>
      </c>
      <c r="C13" s="413">
        <f>+[1]ตค!W10</f>
        <v>0.49661209699999997</v>
      </c>
      <c r="D13" s="413">
        <f>+[1]พย!W10</f>
        <v>0.46630592599999998</v>
      </c>
      <c r="E13" s="413">
        <f>+[1]ธค!W10</f>
        <v>0.61130952400000005</v>
      </c>
      <c r="F13" s="413">
        <f>+[1]มค!W10</f>
        <v>0.70205801499999998</v>
      </c>
      <c r="G13" s="413">
        <f>+[1]กพ!W10</f>
        <v>0.58618301900000003</v>
      </c>
      <c r="H13" s="413">
        <f>+[1]มีค!W10</f>
        <v>0.57823387100000001</v>
      </c>
      <c r="I13" s="413">
        <f>+[1]เมย!W10</f>
        <v>0.58834111099999997</v>
      </c>
      <c r="J13" s="413">
        <f>+[1]พค!W10</f>
        <v>0.59949393900000003</v>
      </c>
      <c r="K13" s="413">
        <f>+[1]มิย!W10</f>
        <v>0.72765428600000004</v>
      </c>
      <c r="L13" s="413">
        <f>+[1]กค!W10</f>
        <v>0.74225258599999999</v>
      </c>
      <c r="M13" s="413">
        <f>+[1]สค!W10</f>
        <v>0.64638732399999999</v>
      </c>
      <c r="N13" s="413">
        <f>+[1]ก.ย!W10</f>
        <v>0.62926524800000005</v>
      </c>
      <c r="O13" s="414">
        <f>+'[1]ตค-ก.ย'!W9</f>
        <v>0.61342997200000005</v>
      </c>
      <c r="P13" s="418">
        <f t="shared" si="4"/>
        <v>43.559718969555036</v>
      </c>
      <c r="Q13" s="418">
        <f t="shared" si="1"/>
        <v>1.5942857142857143</v>
      </c>
      <c r="R13" s="418">
        <f t="shared" si="2"/>
        <v>40.655737704918032</v>
      </c>
      <c r="S13" s="434" t="s">
        <v>639</v>
      </c>
      <c r="T13" s="433">
        <v>28</v>
      </c>
      <c r="U13" s="411">
        <v>4464</v>
      </c>
      <c r="V13" s="433">
        <v>30</v>
      </c>
      <c r="W13" s="418">
        <f t="shared" si="5"/>
        <v>50.642857142857146</v>
      </c>
      <c r="X13" s="418">
        <f t="shared" si="3"/>
        <v>47.266666666666666</v>
      </c>
      <c r="Y13" s="419">
        <f>+[1]ตค!G10+[1]พย!G10+[1]ธค!G10+[1]มค!G10+[1]กพ!G10+[1]มีค!G10+[1]เมย!G10+[1]พค!G10+[1]มิย!G10+[1]กค!G10+[1]สค!G10+[1]ก.ย!G10</f>
        <v>1418</v>
      </c>
      <c r="AB13" s="420">
        <v>43.559718969555036</v>
      </c>
    </row>
    <row r="14" spans="1:28" ht="36">
      <c r="A14" s="433" t="s">
        <v>637</v>
      </c>
      <c r="B14" s="412" t="s">
        <v>643</v>
      </c>
      <c r="C14" s="413">
        <f>+[1]ตค!W12</f>
        <v>0.64566649700000001</v>
      </c>
      <c r="D14" s="413">
        <f>+[1]พย!W12</f>
        <v>0.64553936199999995</v>
      </c>
      <c r="E14" s="413">
        <f>+[1]ธค!W12</f>
        <v>0.69408470600000005</v>
      </c>
      <c r="F14" s="413">
        <f>+[1]มค!W12</f>
        <v>0.70122590699999998</v>
      </c>
      <c r="G14" s="413">
        <f>+[1]กพ!W12</f>
        <v>0.70758876400000004</v>
      </c>
      <c r="H14" s="413">
        <f>+[1]มีค!W12</f>
        <v>0.71470773499999996</v>
      </c>
      <c r="I14" s="413">
        <f>+[1]เมย!W12</f>
        <v>0.66494378700000001</v>
      </c>
      <c r="J14" s="413">
        <f>+[1]พค!W12</f>
        <v>0.56870894699999996</v>
      </c>
      <c r="K14" s="413">
        <f>+[1]มิย!W12</f>
        <v>0.55862914299999999</v>
      </c>
      <c r="L14" s="413">
        <f>+[1]กค!W12</f>
        <v>0.52961576099999996</v>
      </c>
      <c r="M14" s="413">
        <f>+[1]สค!W12</f>
        <v>0.56760959600000005</v>
      </c>
      <c r="N14" s="413">
        <f>+[1]ก.ย!W12</f>
        <v>0.30057096799999999</v>
      </c>
      <c r="O14" s="414">
        <f>+'[1]ตค-ก.ย'!W11</f>
        <v>0.65775210500000003</v>
      </c>
      <c r="P14" s="418">
        <f t="shared" si="4"/>
        <v>61.839708561020039</v>
      </c>
      <c r="Q14" s="418">
        <f t="shared" si="1"/>
        <v>2.2633333333333332</v>
      </c>
      <c r="R14" s="418">
        <f t="shared" si="2"/>
        <v>74.207650273224047</v>
      </c>
      <c r="S14" s="434" t="s">
        <v>639</v>
      </c>
      <c r="T14" s="433">
        <v>36</v>
      </c>
      <c r="U14" s="411">
        <v>8148</v>
      </c>
      <c r="V14" s="433">
        <v>30</v>
      </c>
      <c r="W14" s="418">
        <f t="shared" si="5"/>
        <v>61.361111111111114</v>
      </c>
      <c r="X14" s="418">
        <f t="shared" si="3"/>
        <v>73.63333333333334</v>
      </c>
      <c r="Y14" s="419">
        <f>+[1]ตค!G12+[1]พย!G12+[1]ธค!G12+[1]มค!G12+[1]กพ!G12+[1]มีค!G12+[1]เมย!G12+[1]พค!G12+[1]มิย!G12+[1]กค!G12+[1]สค!G12+[1]ก.ย!G12</f>
        <v>2209</v>
      </c>
      <c r="AB14" s="420">
        <v>61.839708561020039</v>
      </c>
    </row>
    <row r="15" spans="1:28" ht="36">
      <c r="A15" s="433" t="s">
        <v>637</v>
      </c>
      <c r="B15" s="412" t="s">
        <v>644</v>
      </c>
      <c r="C15" s="413">
        <f>+[1]ตค!W13</f>
        <v>0.603078173</v>
      </c>
      <c r="D15" s="413">
        <f>+[1]พย!W13</f>
        <v>0.57865472600000001</v>
      </c>
      <c r="E15" s="413">
        <f>+[1]ธค!W13</f>
        <v>0.61457978700000004</v>
      </c>
      <c r="F15" s="413">
        <f>+[1]มค!W13</f>
        <v>0.65319770099999996</v>
      </c>
      <c r="G15" s="413">
        <f>+[1]กพ!W13</f>
        <v>0.53900879099999999</v>
      </c>
      <c r="H15" s="413">
        <f>+[1]มีค!W13</f>
        <v>0.56055480800000002</v>
      </c>
      <c r="I15" s="413">
        <f>+[1]เมย!W13</f>
        <v>0.55030923899999995</v>
      </c>
      <c r="J15" s="413">
        <f>+[1]พค!W13</f>
        <v>0.65939554499999997</v>
      </c>
      <c r="K15" s="413">
        <f>+[1]มิย!W13</f>
        <v>0.58328461499999995</v>
      </c>
      <c r="L15" s="413">
        <f>+[1]กค!W13</f>
        <v>0.61428181800000003</v>
      </c>
      <c r="M15" s="413">
        <f>+[1]สค!W13</f>
        <v>0.59922256399999996</v>
      </c>
      <c r="N15" s="413">
        <f>+[1]ก.ย!W13</f>
        <v>0.65325449700000005</v>
      </c>
      <c r="O15" s="414">
        <f>+'[1]ตค-ก.ย'!W12</f>
        <v>0.61293743999999994</v>
      </c>
      <c r="P15" s="418">
        <f t="shared" si="4"/>
        <v>65.418943533697629</v>
      </c>
      <c r="Q15" s="418">
        <f t="shared" si="1"/>
        <v>2.3943333333333334</v>
      </c>
      <c r="R15" s="418">
        <f t="shared" si="2"/>
        <v>65.418943533697629</v>
      </c>
      <c r="S15" s="434" t="s">
        <v>639</v>
      </c>
      <c r="T15" s="433">
        <v>30</v>
      </c>
      <c r="U15" s="411">
        <v>7183</v>
      </c>
      <c r="V15" s="433">
        <v>30</v>
      </c>
      <c r="W15" s="418">
        <f t="shared" si="5"/>
        <v>76.3</v>
      </c>
      <c r="X15" s="418">
        <f t="shared" si="3"/>
        <v>76.3</v>
      </c>
      <c r="Y15" s="419">
        <f>+[1]ตค!G13+[1]พย!G13+[1]ธค!G13+[1]มค!G13+[1]กพ!G13+[1]มีค!G13+[1]เมย!G13+[1]พค!G13+[1]มิย!G13+[1]กค!G13+[1]สค!G13+[1]ก.ย!G13</f>
        <v>2289</v>
      </c>
      <c r="AB15" s="420">
        <v>65.418943533697629</v>
      </c>
    </row>
    <row r="16" spans="1:28" ht="36">
      <c r="A16" s="433" t="s">
        <v>637</v>
      </c>
      <c r="B16" s="412" t="s">
        <v>645</v>
      </c>
      <c r="C16" s="413">
        <f>+[1]ตค!W14</f>
        <v>0.60867680599999996</v>
      </c>
      <c r="D16" s="413">
        <f>+[1]พย!W14</f>
        <v>0.57039529899999997</v>
      </c>
      <c r="E16" s="413">
        <f>+[1]ธค!W14</f>
        <v>0.57317459699999995</v>
      </c>
      <c r="F16" s="413">
        <f>+[1]มค!W14</f>
        <v>0.70792323899999998</v>
      </c>
      <c r="G16" s="413">
        <f>+[1]กพ!W14</f>
        <v>0.68473346499999999</v>
      </c>
      <c r="H16" s="413">
        <f>+[1]มีค!W14</f>
        <v>0.63217917999999995</v>
      </c>
      <c r="I16" s="413">
        <f>+[1]เมย!W14</f>
        <v>0.66722378999999998</v>
      </c>
      <c r="J16" s="413">
        <f>+[1]พค!W14</f>
        <v>0.68966752099999995</v>
      </c>
      <c r="K16" s="413">
        <f>+[1]มิย!W14</f>
        <v>0.65142663899999997</v>
      </c>
      <c r="L16" s="413">
        <f>+[1]กค!W14</f>
        <v>0.67668409100000004</v>
      </c>
      <c r="M16" s="413">
        <f>+[1]สค!W14</f>
        <v>0.66681755099999995</v>
      </c>
      <c r="N16" s="413">
        <f>+[1]ก.ย!W14</f>
        <v>0.347806173</v>
      </c>
      <c r="O16" s="414">
        <f>+'[1]ตค-ก.ย'!W13</f>
        <v>0.64387417199999997</v>
      </c>
      <c r="P16" s="418">
        <f t="shared" si="4"/>
        <v>57.941316227132333</v>
      </c>
      <c r="Q16" s="418">
        <f t="shared" si="1"/>
        <v>2.1206521739130433</v>
      </c>
      <c r="R16" s="418">
        <f t="shared" si="2"/>
        <v>88.843351548269581</v>
      </c>
      <c r="S16" s="434" t="s">
        <v>639</v>
      </c>
      <c r="T16" s="433">
        <v>46</v>
      </c>
      <c r="U16" s="411">
        <v>9755</v>
      </c>
      <c r="V16" s="433">
        <v>30</v>
      </c>
      <c r="W16" s="418">
        <f t="shared" si="5"/>
        <v>66.913043478260875</v>
      </c>
      <c r="X16" s="418">
        <f t="shared" si="3"/>
        <v>102.6</v>
      </c>
      <c r="Y16" s="419">
        <f>+[1]ตค!G14+[1]พย!G14+[1]ธค!G14+[1]มค!G14+[1]กพ!G14+[1]มีค!G14+[1]เมย!G14+[1]พค!G14+[1]มิย!G14+[1]กค!G14+[1]สค!G14+[1]ก.ย!G14</f>
        <v>3078</v>
      </c>
      <c r="AB16" s="420">
        <v>57.941316227132333</v>
      </c>
    </row>
    <row r="17" spans="1:28" ht="36">
      <c r="A17" s="433" t="s">
        <v>637</v>
      </c>
      <c r="B17" s="412" t="s">
        <v>646</v>
      </c>
      <c r="C17" s="413">
        <f>+[1]ตค!W15</f>
        <v>0.65601797799999995</v>
      </c>
      <c r="D17" s="413">
        <f>+[1]พย!W15</f>
        <v>0.57982921300000001</v>
      </c>
      <c r="E17" s="413">
        <f>+[1]ธค!W15</f>
        <v>0.60551317400000004</v>
      </c>
      <c r="F17" s="413">
        <f>+[1]มค!W15</f>
        <v>0.57301808499999995</v>
      </c>
      <c r="G17" s="413">
        <f>+[1]กพ!W15</f>
        <v>0.60198873200000003</v>
      </c>
      <c r="H17" s="413">
        <f>+[1]มีค!W15</f>
        <v>0.59677989099999995</v>
      </c>
      <c r="I17" s="413">
        <f>+[1]เมย!W15</f>
        <v>0.62662933300000001</v>
      </c>
      <c r="J17" s="413">
        <f>+[1]พค!W15</f>
        <v>0.60136708100000003</v>
      </c>
      <c r="K17" s="413">
        <f>+[1]มิย!W15</f>
        <v>0.68466538499999996</v>
      </c>
      <c r="L17" s="413">
        <f>+[1]กค!W15</f>
        <v>0.70645588199999998</v>
      </c>
      <c r="M17" s="413">
        <f>+[1]สค!W15</f>
        <v>0.69481021899999995</v>
      </c>
      <c r="N17" s="413">
        <f>+[1]ก.ย!W15</f>
        <v>0.38280696199999997</v>
      </c>
      <c r="O17" s="414">
        <f>+'[1]ตค-ก.ย'!W14</f>
        <v>0.62982543800000002</v>
      </c>
      <c r="P17" s="418">
        <f t="shared" si="4"/>
        <v>61.948998178506372</v>
      </c>
      <c r="Q17" s="418">
        <f t="shared" si="1"/>
        <v>2.2673333333333332</v>
      </c>
      <c r="R17" s="418">
        <f t="shared" si="2"/>
        <v>30.974499089253186</v>
      </c>
      <c r="S17" s="434" t="s">
        <v>639</v>
      </c>
      <c r="T17" s="433">
        <v>30</v>
      </c>
      <c r="U17" s="411">
        <v>6802</v>
      </c>
      <c r="V17" s="433">
        <v>60</v>
      </c>
      <c r="W17" s="418">
        <f t="shared" si="5"/>
        <v>64.766666666666666</v>
      </c>
      <c r="X17" s="418">
        <f t="shared" si="3"/>
        <v>32.383333333333333</v>
      </c>
      <c r="Y17" s="419">
        <f>+[1]ตค!G15+[1]พย!G15+[1]ธค!G15+[1]มค!G15+[1]กพ!G15+[1]มีค!G15+[1]เมย!G15+[1]พค!G15+[1]มิย!G15+[1]กค!G15+[1]สค!G15+[1]ก.ย!G15</f>
        <v>1943</v>
      </c>
      <c r="AB17" s="420">
        <v>61.948998178506372</v>
      </c>
    </row>
    <row r="18" spans="1:28" ht="36">
      <c r="A18" s="433" t="s">
        <v>637</v>
      </c>
      <c r="B18" s="412" t="s">
        <v>647</v>
      </c>
      <c r="C18" s="413">
        <f>+[1]ตค!W16</f>
        <v>0.58734148900000005</v>
      </c>
      <c r="D18" s="413">
        <f>+[1]พย!W16</f>
        <v>0.642806557</v>
      </c>
      <c r="E18" s="413">
        <f>+[1]ธค!W16</f>
        <v>0.65247130799999997</v>
      </c>
      <c r="F18" s="413">
        <f>+[1]มค!W16</f>
        <v>0.68701648699999995</v>
      </c>
      <c r="G18" s="413">
        <f>+[1]กพ!W16</f>
        <v>0.57174731199999995</v>
      </c>
      <c r="H18" s="413">
        <f>+[1]มีค!W16</f>
        <v>0.61949455799999997</v>
      </c>
      <c r="I18" s="413">
        <f>+[1]เมย!W16</f>
        <v>0.60865475099999999</v>
      </c>
      <c r="J18" s="413">
        <f>+[1]พค!W16</f>
        <v>0.69053307399999997</v>
      </c>
      <c r="K18" s="413">
        <f>+[1]มิย!W16</f>
        <v>0.55600970100000002</v>
      </c>
      <c r="L18" s="413">
        <f>+[1]กค!W16</f>
        <v>0.62771328100000001</v>
      </c>
      <c r="M18" s="413">
        <f>+[1]สค!W16</f>
        <v>0.69086433599999997</v>
      </c>
      <c r="N18" s="413">
        <f>+[1]ก.ย!W16</f>
        <v>0.53260070699999995</v>
      </c>
      <c r="O18" s="414">
        <f>+'[1]ตค-ก.ย'!W15</f>
        <v>0.629683616</v>
      </c>
      <c r="P18" s="418">
        <f t="shared" si="4"/>
        <v>70.758021577693711</v>
      </c>
      <c r="Q18" s="418">
        <f t="shared" si="1"/>
        <v>2.5897435897435899</v>
      </c>
      <c r="R18" s="418">
        <f t="shared" si="2"/>
        <v>45.992714025500909</v>
      </c>
      <c r="S18" s="434" t="s">
        <v>639</v>
      </c>
      <c r="T18" s="433">
        <v>39</v>
      </c>
      <c r="U18" s="411">
        <v>10100</v>
      </c>
      <c r="V18" s="433">
        <v>60</v>
      </c>
      <c r="W18" s="418">
        <f t="shared" si="5"/>
        <v>81.692307692307693</v>
      </c>
      <c r="X18" s="418">
        <f t="shared" si="3"/>
        <v>53.1</v>
      </c>
      <c r="Y18" s="419">
        <f>+[1]ตค!G16+[1]พย!G16+[1]ธค!G16+[1]มค!G16+[1]กพ!G16+[1]มีค!G16+[1]เมย!G16+[1]พค!G16+[1]มิย!G16+[1]กค!G16+[1]สค!G16+[1]ก.ย!G16</f>
        <v>3186</v>
      </c>
      <c r="AB18" s="420">
        <v>70.758021577693711</v>
      </c>
    </row>
    <row r="19" spans="1:28" ht="36">
      <c r="A19" s="433" t="s">
        <v>637</v>
      </c>
      <c r="B19" s="412" t="s">
        <v>648</v>
      </c>
      <c r="C19" s="413">
        <f>+[1]ตค!W18</f>
        <v>0.59998894700000005</v>
      </c>
      <c r="D19" s="413">
        <f>+[1]พย!W18</f>
        <v>0.61970310900000003</v>
      </c>
      <c r="E19" s="413">
        <f>+[1]ธค!W18</f>
        <v>0.51099849200000003</v>
      </c>
      <c r="F19" s="413">
        <f>+[1]มค!W18</f>
        <v>0.56436243100000005</v>
      </c>
      <c r="G19" s="413">
        <f>+[1]กพ!W18</f>
        <v>0.63556190499999998</v>
      </c>
      <c r="H19" s="413">
        <f>+[1]มีค!W18</f>
        <v>0.49781421999999997</v>
      </c>
      <c r="I19" s="413">
        <f>+[1]เมย!W18</f>
        <v>0.549220606</v>
      </c>
      <c r="J19" s="413">
        <f>+[1]พค!W18</f>
        <v>0.64710270299999995</v>
      </c>
      <c r="K19" s="413">
        <f>+[1]มิย!W18</f>
        <v>0.68548971999999997</v>
      </c>
      <c r="L19" s="413">
        <f>+[1]กค!W18</f>
        <v>0.51081796099999999</v>
      </c>
      <c r="M19" s="413">
        <f>+[1]สค!W18</f>
        <v>0.50128978499999999</v>
      </c>
      <c r="N19" s="413">
        <f>+[1]ก.ย!W18</f>
        <v>0.49914907400000003</v>
      </c>
      <c r="O19" s="414">
        <f>+'[1]ตค-ก.ย'!W17</f>
        <v>0.56841749200000002</v>
      </c>
      <c r="P19" s="418">
        <f>+(U19*100)/(T19*$P$2)</f>
        <v>64.657147893530762</v>
      </c>
      <c r="Q19" s="418">
        <f>+U19/(T19*100)</f>
        <v>2.3664516129032256</v>
      </c>
      <c r="R19" s="418">
        <f>+(U19*100)/(V19*$P$2)</f>
        <v>66.812386156648458</v>
      </c>
      <c r="S19" s="434" t="s">
        <v>639</v>
      </c>
      <c r="T19" s="433">
        <v>31</v>
      </c>
      <c r="U19" s="411">
        <v>7336</v>
      </c>
      <c r="V19" s="433">
        <v>30</v>
      </c>
      <c r="W19" s="418">
        <f>+Y19/T19</f>
        <v>74.870967741935488</v>
      </c>
      <c r="X19" s="418">
        <f>+Y19/V19</f>
        <v>77.36666666666666</v>
      </c>
      <c r="Y19" s="419">
        <f>+[1]ตค!G18+[1]พย!G18+[1]ธค!G18+[1]มค!G18+[1]กพ!G18+[1]มีค!G18+[1]เมย!G18+[1]พค!G18+[1]มิย!G18+[1]กค!G18+[1]สค!G18+[1]ก.ย!G18</f>
        <v>2321</v>
      </c>
      <c r="AB19" s="420">
        <v>64.657147893530762</v>
      </c>
    </row>
    <row r="20" spans="1:28" s="431" customFormat="1" ht="8.25" customHeight="1">
      <c r="A20" s="421"/>
      <c r="B20" s="422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4"/>
      <c r="P20" s="428"/>
      <c r="Q20" s="428"/>
      <c r="R20" s="428"/>
      <c r="S20" s="435"/>
      <c r="T20" s="421"/>
      <c r="U20" s="421"/>
      <c r="V20" s="421"/>
      <c r="W20" s="428"/>
      <c r="X20" s="428"/>
      <c r="Y20" s="429"/>
      <c r="AB20" s="432"/>
    </row>
    <row r="21" spans="1:28" ht="36">
      <c r="A21" s="433" t="s">
        <v>649</v>
      </c>
      <c r="B21" s="412" t="s">
        <v>650</v>
      </c>
      <c r="C21" s="413">
        <f>+[1]ตค!W17</f>
        <v>0.53765897399999996</v>
      </c>
      <c r="D21" s="413">
        <f>+[1]พย!W17</f>
        <v>0.48510961499999999</v>
      </c>
      <c r="E21" s="413">
        <f>+[1]ธค!W17</f>
        <v>1.098184211</v>
      </c>
      <c r="F21" s="413">
        <f>+[1]มค!W17</f>
        <v>0.43757142900000001</v>
      </c>
      <c r="G21" s="413">
        <f>+[1]กพ!W17</f>
        <v>0.49606</v>
      </c>
      <c r="H21" s="413">
        <f>+[1]มีค!W17</f>
        <v>0.43964558799999998</v>
      </c>
      <c r="I21" s="413">
        <f>+[1]เมย!W17</f>
        <v>0.43897142900000002</v>
      </c>
      <c r="J21" s="413">
        <f>+[1]พค!W17</f>
        <v>0.41259019600000002</v>
      </c>
      <c r="K21" s="413">
        <f>+[1]มิย!W17</f>
        <v>0.54956349199999999</v>
      </c>
      <c r="L21" s="413">
        <f>+[1]กค!W17</f>
        <v>0.58994264699999999</v>
      </c>
      <c r="M21" s="413">
        <f>+[1]สค!W17</f>
        <v>0.62244999999999995</v>
      </c>
      <c r="N21" s="413">
        <f>+[1]ก.ย!W17</f>
        <v>0.2799875</v>
      </c>
      <c r="O21" s="414">
        <f>+'[1]ตค-ก.ย'!W16</f>
        <v>0.53548945599999997</v>
      </c>
      <c r="P21" s="418">
        <f t="shared" si="4"/>
        <v>60.73770491803279</v>
      </c>
      <c r="Q21" s="418">
        <f t="shared" si="1"/>
        <v>2.2229999999999999</v>
      </c>
      <c r="R21" s="418">
        <f t="shared" si="2"/>
        <v>60.73770491803279</v>
      </c>
      <c r="S21" s="434" t="s">
        <v>639</v>
      </c>
      <c r="T21" s="433">
        <v>10</v>
      </c>
      <c r="U21" s="411">
        <v>2223</v>
      </c>
      <c r="V21" s="433">
        <v>10</v>
      </c>
      <c r="W21" s="418">
        <f t="shared" si="5"/>
        <v>60.7</v>
      </c>
      <c r="X21" s="418">
        <f t="shared" si="3"/>
        <v>60.7</v>
      </c>
      <c r="Y21" s="419">
        <f>+[1]ตค!G17+[1]พย!G17+[1]ธค!G17+[1]มค!G17+[1]กพ!G17+[1]มีค!G17+[1]เมย!G17+[1]พค!G17+[1]มิย!G17+[1]กค!G17+[1]สค!G17+[1]ก.ย!G17</f>
        <v>607</v>
      </c>
      <c r="AB21" s="420">
        <v>60.73770491803279</v>
      </c>
    </row>
    <row r="22" spans="1:28" ht="36">
      <c r="A22" s="433" t="s">
        <v>649</v>
      </c>
      <c r="B22" s="412" t="s">
        <v>651</v>
      </c>
      <c r="C22" s="413">
        <f>+[1]ตค!W19</f>
        <v>0.73939294099999997</v>
      </c>
      <c r="D22" s="413">
        <f>+[1]พย!W19</f>
        <v>0.66300543499999998</v>
      </c>
      <c r="E22" s="413">
        <f>+[1]ธค!W19</f>
        <v>0.61068877600000004</v>
      </c>
      <c r="F22" s="413">
        <f>+[1]มค!W19</f>
        <v>0.78114851500000004</v>
      </c>
      <c r="G22" s="413">
        <f>+[1]กพ!W19</f>
        <v>0.86665700899999998</v>
      </c>
      <c r="H22" s="413">
        <f>+[1]มีค!W19</f>
        <v>0.578520755</v>
      </c>
      <c r="I22" s="413">
        <f>+[1]เมย!W19</f>
        <v>0.796228571</v>
      </c>
      <c r="J22" s="413">
        <f>+[1]พค!W19</f>
        <v>0.73443255799999996</v>
      </c>
      <c r="K22" s="413">
        <f>+[1]มิย!W19</f>
        <v>0.61718367299999999</v>
      </c>
      <c r="L22" s="413">
        <f>+[1]กค!W19</f>
        <v>0.74727790699999996</v>
      </c>
      <c r="M22" s="413">
        <f>+[1]สค!W19</f>
        <v>1.0136958330000001</v>
      </c>
      <c r="N22" s="413">
        <f>+[1]ก.ย!W19</f>
        <v>0.87596794899999997</v>
      </c>
      <c r="O22" s="436">
        <f>+'[1]ตค-ก.ย'!W18</f>
        <v>0.74412136399999995</v>
      </c>
      <c r="P22" s="418">
        <f t="shared" si="4"/>
        <v>48.907103825136609</v>
      </c>
      <c r="Q22" s="418">
        <f t="shared" si="1"/>
        <v>1.79</v>
      </c>
      <c r="R22" s="418">
        <f t="shared" si="2"/>
        <v>107.59562841530055</v>
      </c>
      <c r="S22" s="434" t="s">
        <v>639</v>
      </c>
      <c r="T22" s="433">
        <v>22</v>
      </c>
      <c r="U22" s="411">
        <v>3938</v>
      </c>
      <c r="V22" s="433">
        <v>10</v>
      </c>
      <c r="W22" s="418">
        <f t="shared" si="5"/>
        <v>50</v>
      </c>
      <c r="X22" s="418">
        <f t="shared" si="3"/>
        <v>110</v>
      </c>
      <c r="Y22" s="419">
        <f>+[1]ตค!G19+[1]พย!G19+[1]ธค!G19+[1]มค!G19+[1]กพ!G19+[1]มีค!G19+[1]เมย!G19+[1]พค!G19+[1]มิย!G19+[1]กค!G19+[1]สค!G19+[1]ก.ย!G19</f>
        <v>1100</v>
      </c>
      <c r="AB22" s="420">
        <v>48.907103825136609</v>
      </c>
    </row>
    <row r="23" spans="1:28" ht="36">
      <c r="A23" s="433" t="s">
        <v>649</v>
      </c>
      <c r="B23" s="412" t="s">
        <v>652</v>
      </c>
      <c r="C23" s="413">
        <f>+[1]ตค!W20</f>
        <v>0.77736034499999995</v>
      </c>
      <c r="D23" s="413">
        <f>+[1]พย!W20</f>
        <v>0.56393333300000004</v>
      </c>
      <c r="E23" s="413">
        <f>+[1]ธค!W20</f>
        <v>0.67371999999999999</v>
      </c>
      <c r="F23" s="413">
        <f>+[1]มค!W20</f>
        <v>0.80394955800000001</v>
      </c>
      <c r="G23" s="413">
        <f>+[1]กพ!W20</f>
        <v>0.74179108900000001</v>
      </c>
      <c r="H23" s="413">
        <f>+[1]มีค!W20</f>
        <v>0.68481271200000005</v>
      </c>
      <c r="I23" s="413">
        <f>+[1]เมย!W20</f>
        <v>0.61112142899999999</v>
      </c>
      <c r="J23" s="413">
        <f>+[1]พค!W20</f>
        <v>0.67059999999999997</v>
      </c>
      <c r="K23" s="413">
        <f>+[1]มิย!W20</f>
        <v>0.66093164599999998</v>
      </c>
      <c r="L23" s="413">
        <f>+[1]กค!W20</f>
        <v>0.63904698800000004</v>
      </c>
      <c r="M23" s="413">
        <f>+[1]สค!W20</f>
        <v>0.67825616399999999</v>
      </c>
      <c r="N23" s="413">
        <f>+[1]ก.ย!W20</f>
        <v>0.67015652199999998</v>
      </c>
      <c r="O23" s="436">
        <f>+'[1]ตค-ก.ย'!W19</f>
        <v>0.68358905599999997</v>
      </c>
      <c r="P23" s="418">
        <f t="shared" si="4"/>
        <v>99.04371584699453</v>
      </c>
      <c r="Q23" s="418">
        <f t="shared" si="1"/>
        <v>3.625</v>
      </c>
      <c r="R23" s="418">
        <f t="shared" si="2"/>
        <v>138.66120218579235</v>
      </c>
      <c r="S23" s="434" t="s">
        <v>639</v>
      </c>
      <c r="T23" s="433">
        <v>14</v>
      </c>
      <c r="U23" s="411">
        <v>5075</v>
      </c>
      <c r="V23" s="433">
        <v>10</v>
      </c>
      <c r="W23" s="418">
        <f t="shared" si="5"/>
        <v>80.928571428571431</v>
      </c>
      <c r="X23" s="418">
        <f t="shared" si="3"/>
        <v>113.3</v>
      </c>
      <c r="Y23" s="419">
        <f>+[1]ตค!G20+[1]พย!G20+[1]ธค!G20+[1]มค!G20+[1]กพ!G20+[1]มีค!G20+[1]เมย!G20+[1]พค!G20+[1]มิย!G20+[1]กค!G20+[1]สค!G20+[1]ก.ย!G20</f>
        <v>1133</v>
      </c>
      <c r="AB23" s="420">
        <v>99.04371584699453</v>
      </c>
    </row>
    <row r="24" spans="1:28" s="431" customFormat="1" ht="7.5" customHeight="1">
      <c r="A24" s="421"/>
      <c r="B24" s="422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37"/>
      <c r="P24" s="428"/>
      <c r="Q24" s="428"/>
      <c r="R24" s="428"/>
      <c r="S24" s="435"/>
      <c r="T24" s="421"/>
      <c r="U24" s="421"/>
      <c r="V24" s="421"/>
      <c r="W24" s="428"/>
      <c r="X24" s="428"/>
      <c r="Y24" s="429"/>
    </row>
    <row r="25" spans="1:28">
      <c r="B25" s="438" t="s">
        <v>653</v>
      </c>
      <c r="C25" s="439" t="s">
        <v>654</v>
      </c>
      <c r="R25" s="440"/>
    </row>
    <row r="26" spans="1:28">
      <c r="B26" s="403"/>
    </row>
    <row r="28" spans="1:28" ht="13.5" thickBot="1">
      <c r="B28" s="400" t="s">
        <v>655</v>
      </c>
      <c r="C28" s="399">
        <v>31</v>
      </c>
      <c r="D28" s="399">
        <v>30</v>
      </c>
      <c r="E28" s="399">
        <v>31</v>
      </c>
      <c r="F28" s="399">
        <v>31</v>
      </c>
      <c r="G28" s="399">
        <v>29</v>
      </c>
      <c r="H28" s="399">
        <v>31</v>
      </c>
      <c r="I28" s="399">
        <v>30</v>
      </c>
      <c r="J28" s="399">
        <v>31</v>
      </c>
      <c r="K28" s="399">
        <v>30</v>
      </c>
      <c r="L28" s="399">
        <v>31</v>
      </c>
      <c r="M28" s="399">
        <v>31</v>
      </c>
      <c r="N28" s="399">
        <v>30</v>
      </c>
      <c r="P28" s="399">
        <f>SUM(C28:N28)</f>
        <v>366</v>
      </c>
    </row>
    <row r="29" spans="1:28" ht="36.75" thickBot="1">
      <c r="B29" s="441" t="s">
        <v>642</v>
      </c>
      <c r="C29" s="442">
        <f>+[1]ตค!U10</f>
        <v>0.49860806499999999</v>
      </c>
      <c r="D29" s="442">
        <f>+[1]พย!U10</f>
        <v>0.469687407</v>
      </c>
      <c r="E29" s="442">
        <f>+[1]ธค!U10</f>
        <v>0.61371238100000003</v>
      </c>
      <c r="F29" s="442">
        <f>+[1]มค!U10</f>
        <v>0.705773282</v>
      </c>
      <c r="G29" s="442">
        <f>+[1]กพ!U10</f>
        <v>0.58589150899999998</v>
      </c>
      <c r="H29" s="442">
        <f>+[1]มีค!U10</f>
        <v>0.58058225799999996</v>
      </c>
      <c r="I29" s="442">
        <f>+[1]เมย!U10</f>
        <v>0.58972999999999998</v>
      </c>
      <c r="J29" s="442">
        <f>+[1]พค!U10</f>
        <v>0.60294949499999995</v>
      </c>
      <c r="K29" s="442">
        <f>+[1]มิย!U10</f>
        <v>0.60104476200000001</v>
      </c>
      <c r="L29" s="442">
        <f>+[1]กค!U10</f>
        <v>0.74203189700000005</v>
      </c>
      <c r="M29" s="442">
        <f>+[1]สค!U10</f>
        <v>0.64785845099999995</v>
      </c>
      <c r="N29" s="442">
        <f>+[1]ก.ย!U10</f>
        <v>0.63336241100000001</v>
      </c>
      <c r="O29" s="443"/>
      <c r="P29" s="443">
        <f t="shared" ref="P29:P44" si="6">+(U29*100)/(T29*$P$2)</f>
        <v>43.559718969555036</v>
      </c>
      <c r="Q29" s="443">
        <f t="shared" ref="Q29:Q44" si="7">+U29/(T29*100)</f>
        <v>1.5942857142857143</v>
      </c>
      <c r="R29" s="442">
        <f t="shared" ref="R29:R44" si="8">+(U29*100)/(V29*$P$2)</f>
        <v>40.655737704918032</v>
      </c>
      <c r="S29" s="444" t="s">
        <v>639</v>
      </c>
      <c r="T29" s="445">
        <v>28</v>
      </c>
      <c r="U29" s="446">
        <v>4464</v>
      </c>
      <c r="V29" s="445">
        <v>30</v>
      </c>
    </row>
    <row r="30" spans="1:28" ht="36.75" thickBot="1">
      <c r="B30" s="447" t="s">
        <v>651</v>
      </c>
      <c r="C30" s="448">
        <f>+[1]ตค!U19</f>
        <v>0.74602941199999995</v>
      </c>
      <c r="D30" s="448">
        <f>+[1]พย!U19</f>
        <v>0.61595652199999995</v>
      </c>
      <c r="E30" s="448">
        <f>+[1]ธค!U19</f>
        <v>0.61404081600000004</v>
      </c>
      <c r="F30" s="448">
        <f>+[1]มค!U19</f>
        <v>0.77569009899999997</v>
      </c>
      <c r="G30" s="448">
        <f>+[1]กพ!U19</f>
        <v>0.87007383199999999</v>
      </c>
      <c r="H30" s="448">
        <f>+[1]มีค!U19</f>
        <v>0.58449811299999999</v>
      </c>
      <c r="I30" s="448">
        <f>+[1]เมย!U19</f>
        <v>0.79800329699999994</v>
      </c>
      <c r="J30" s="448">
        <f>+[1]พค!U19</f>
        <v>0.73085465100000002</v>
      </c>
      <c r="K30" s="448">
        <f>+[1]มิย!U19</f>
        <v>0.61290918400000005</v>
      </c>
      <c r="L30" s="413">
        <f>+[1]กค!U19</f>
        <v>0.73534186000000001</v>
      </c>
      <c r="M30" s="448">
        <f>+[1]สค!U19</f>
        <v>0.99841250000000004</v>
      </c>
      <c r="N30" s="448">
        <f>+[1]ก.ย!U19</f>
        <v>0.86967692299999999</v>
      </c>
      <c r="O30" s="448"/>
      <c r="P30" s="442">
        <f t="shared" si="6"/>
        <v>48.907103825136609</v>
      </c>
      <c r="Q30" s="442">
        <f t="shared" si="7"/>
        <v>1.79</v>
      </c>
      <c r="R30" s="442">
        <f t="shared" si="8"/>
        <v>107.59562841530055</v>
      </c>
      <c r="S30" s="449" t="s">
        <v>639</v>
      </c>
      <c r="T30" s="445">
        <v>22</v>
      </c>
      <c r="U30" s="399">
        <v>3938</v>
      </c>
      <c r="V30" s="445">
        <v>10</v>
      </c>
    </row>
    <row r="31" spans="1:28" ht="36.75" thickBot="1">
      <c r="B31" s="447" t="s">
        <v>641</v>
      </c>
      <c r="C31" s="448">
        <f>+[1]ตค!U9</f>
        <v>0.60036576100000005</v>
      </c>
      <c r="D31" s="448">
        <f>+[1]พย!U9</f>
        <v>0.58343416100000001</v>
      </c>
      <c r="E31" s="448">
        <f>+[1]ธค!U9</f>
        <v>0.40913333299999999</v>
      </c>
      <c r="F31" s="448">
        <f>+[1]มค!U9</f>
        <v>0.64070565999999995</v>
      </c>
      <c r="G31" s="448">
        <f>+[1]กพ!U9</f>
        <v>0.58624293800000005</v>
      </c>
      <c r="H31" s="448">
        <f>+[1]มีค!U9</f>
        <v>0.56696766200000004</v>
      </c>
      <c r="I31" s="448">
        <f>+[1]เมย!U9</f>
        <v>0.54793387100000002</v>
      </c>
      <c r="J31" s="448">
        <f>+[1]พค!U9</f>
        <v>0.61240779199999995</v>
      </c>
      <c r="K31" s="448">
        <f>+[1]มิย!U9</f>
        <v>0.53169999999999995</v>
      </c>
      <c r="L31" s="413">
        <f>+[1]กค!U9</f>
        <v>1.2537036999999999E-2</v>
      </c>
      <c r="M31" s="448">
        <f>+[1]สค!U9</f>
        <v>0.52996776000000001</v>
      </c>
      <c r="N31" s="448">
        <f>+[1]ก.ย!U9</f>
        <v>0.50081243499999994</v>
      </c>
      <c r="O31" s="448"/>
      <c r="P31" s="442">
        <f t="shared" si="6"/>
        <v>54.834547662416512</v>
      </c>
      <c r="Q31" s="442">
        <f t="shared" si="7"/>
        <v>2.0069444444444446</v>
      </c>
      <c r="R31" s="442">
        <f t="shared" si="8"/>
        <v>65.801457194899811</v>
      </c>
      <c r="S31" s="450" t="s">
        <v>639</v>
      </c>
      <c r="T31" s="445">
        <v>36</v>
      </c>
      <c r="U31" s="399">
        <v>7225</v>
      </c>
      <c r="V31" s="445">
        <v>30</v>
      </c>
    </row>
    <row r="32" spans="1:28" ht="36.75" thickBot="1">
      <c r="B32" s="447" t="s">
        <v>645</v>
      </c>
      <c r="C32" s="448">
        <f>+[1]ตค!U14</f>
        <v>0.61150646399999997</v>
      </c>
      <c r="D32" s="448">
        <f>+[1]พย!U14</f>
        <v>0.41220170900000003</v>
      </c>
      <c r="E32" s="448">
        <f>+[1]ธค!U14</f>
        <v>0</v>
      </c>
      <c r="F32" s="448">
        <f>+[1]มค!U14</f>
        <v>0.71159471799999996</v>
      </c>
      <c r="G32" s="448">
        <f>+[1]กพ!U14</f>
        <v>0.68933937000000001</v>
      </c>
      <c r="H32" s="448">
        <f>+[1]มีค!U14</f>
        <v>0.63688422700000002</v>
      </c>
      <c r="I32" s="448">
        <f>+[1]เมย!U14</f>
        <v>0.67205927399999998</v>
      </c>
      <c r="J32" s="448">
        <f>+[1]พค!U14</f>
        <v>0.69156025600000004</v>
      </c>
      <c r="K32" s="448">
        <f>+[1]มิย!U14</f>
        <v>0.65535532799999996</v>
      </c>
      <c r="L32" s="413">
        <f>+[1]กค!U14</f>
        <v>0.67860719700000005</v>
      </c>
      <c r="M32" s="448">
        <f>+[1]สค!U14</f>
        <v>0.66954000000000002</v>
      </c>
      <c r="N32" s="448">
        <f>+[1]ก.ย!U14</f>
        <v>0</v>
      </c>
      <c r="O32" s="448"/>
      <c r="P32" s="442">
        <f t="shared" si="6"/>
        <v>57.941316227132333</v>
      </c>
      <c r="Q32" s="442">
        <f t="shared" si="7"/>
        <v>2.1206521739130433</v>
      </c>
      <c r="R32" s="442">
        <f t="shared" si="8"/>
        <v>88.843351548269581</v>
      </c>
      <c r="S32" s="450" t="s">
        <v>639</v>
      </c>
      <c r="T32" s="445">
        <v>46</v>
      </c>
      <c r="U32" s="399">
        <v>9755</v>
      </c>
      <c r="V32" s="445">
        <v>30</v>
      </c>
    </row>
    <row r="33" spans="2:22" ht="36.75" thickBot="1">
      <c r="B33" s="447" t="s">
        <v>650</v>
      </c>
      <c r="C33" s="448">
        <f>+[1]ตค!U17</f>
        <v>0.53422307700000005</v>
      </c>
      <c r="D33" s="448">
        <f>+[1]พย!U17</f>
        <v>0.486317308</v>
      </c>
      <c r="E33" s="448">
        <f>+[1]ธค!U17</f>
        <v>1.091652632</v>
      </c>
      <c r="F33" s="448">
        <f>+[1]มค!U17</f>
        <v>0.43056666700000001</v>
      </c>
      <c r="G33" s="448">
        <f>+[1]กพ!U17</f>
        <v>0.50010444399999998</v>
      </c>
      <c r="H33" s="448">
        <f>+[1]มีค!U17</f>
        <v>0.440710294</v>
      </c>
      <c r="I33" s="448">
        <f>+[1]เมย!U17</f>
        <v>0.44212040800000002</v>
      </c>
      <c r="J33" s="448">
        <f>+[1]พค!U17</f>
        <v>0.41374313699999998</v>
      </c>
      <c r="K33" s="448">
        <f>+[1]มิย!U17</f>
        <v>0.54104761899999998</v>
      </c>
      <c r="L33" s="413">
        <f>+[1]กค!U17</f>
        <v>0.58975735299999998</v>
      </c>
      <c r="M33" s="448">
        <f>+[1]สค!U17</f>
        <v>0.62337500000000001</v>
      </c>
      <c r="N33" s="448">
        <f>+[1]ก.ย!U17</f>
        <v>0.28205416700000002</v>
      </c>
      <c r="O33" s="448"/>
      <c r="P33" s="442">
        <f t="shared" si="6"/>
        <v>60.73770491803279</v>
      </c>
      <c r="Q33" s="442">
        <f t="shared" si="7"/>
        <v>2.2229999999999999</v>
      </c>
      <c r="R33" s="442">
        <f t="shared" si="8"/>
        <v>60.73770491803279</v>
      </c>
      <c r="S33" s="450" t="s">
        <v>639</v>
      </c>
      <c r="T33" s="445">
        <v>10</v>
      </c>
      <c r="U33" s="399">
        <v>2223</v>
      </c>
      <c r="V33" s="445">
        <v>10</v>
      </c>
    </row>
    <row r="34" spans="2:22" ht="36.75" thickBot="1">
      <c r="B34" s="447" t="s">
        <v>643</v>
      </c>
      <c r="C34" s="448">
        <f>+[1]ตค!U12</f>
        <v>0.64104314699999998</v>
      </c>
      <c r="D34" s="448">
        <f>+[1]พย!U12</f>
        <v>0</v>
      </c>
      <c r="E34" s="448">
        <f>+[1]ธค!U12</f>
        <v>2.1695294E-2</v>
      </c>
      <c r="F34" s="448">
        <f>+[1]มค!U12</f>
        <v>0.704076166</v>
      </c>
      <c r="G34" s="448">
        <f>+[1]กพ!U12</f>
        <v>0.71571797800000003</v>
      </c>
      <c r="H34" s="448">
        <f>+[1]มีค!U12</f>
        <v>0.71641326000000005</v>
      </c>
      <c r="I34" s="448">
        <f>+[1]เมย!U12</f>
        <v>0.66813905299999998</v>
      </c>
      <c r="J34" s="448">
        <f>+[1]พค!U12</f>
        <v>0.57116631600000001</v>
      </c>
      <c r="K34" s="448">
        <f>+[1]มิย!U12</f>
        <v>0.56491199999999997</v>
      </c>
      <c r="L34" s="413">
        <f>+[1]กค!U12</f>
        <v>0.53300923899999997</v>
      </c>
      <c r="M34" s="448">
        <f>+[1]สค!U12</f>
        <v>0.56744090899999999</v>
      </c>
      <c r="N34" s="448">
        <f>+[1]ก.ย!U12</f>
        <v>0.301158602</v>
      </c>
      <c r="O34" s="448"/>
      <c r="P34" s="442">
        <f t="shared" si="6"/>
        <v>61.839708561020039</v>
      </c>
      <c r="Q34" s="442">
        <f t="shared" si="7"/>
        <v>2.2633333333333332</v>
      </c>
      <c r="R34" s="442">
        <f t="shared" si="8"/>
        <v>74.207650273224047</v>
      </c>
      <c r="S34" s="450" t="s">
        <v>639</v>
      </c>
      <c r="T34" s="445">
        <v>36</v>
      </c>
      <c r="U34" s="399">
        <v>8148</v>
      </c>
      <c r="V34" s="445">
        <v>30</v>
      </c>
    </row>
    <row r="35" spans="2:22" ht="36.75" thickBot="1">
      <c r="B35" s="447" t="s">
        <v>646</v>
      </c>
      <c r="C35" s="448">
        <f>+[1]ตค!U15</f>
        <v>0.66088988800000004</v>
      </c>
      <c r="D35" s="448">
        <f>+[1]พย!U15</f>
        <v>1.549438E-3</v>
      </c>
      <c r="E35" s="448">
        <f>+[1]ธค!U15</f>
        <v>6.6203590000000001E-3</v>
      </c>
      <c r="F35" s="448">
        <f>+[1]มค!U15</f>
        <v>0.57588404299999996</v>
      </c>
      <c r="G35" s="448">
        <f>+[1]กพ!U15</f>
        <v>0.63487253499999996</v>
      </c>
      <c r="H35" s="448">
        <f>+[1]มีค!U15</f>
        <v>0.59834239099999997</v>
      </c>
      <c r="I35" s="448">
        <f>+[1]เมย!U15</f>
        <v>0.62460599999999999</v>
      </c>
      <c r="J35" s="448">
        <f>+[1]พค!U15</f>
        <v>0.60345590100000002</v>
      </c>
      <c r="K35" s="448">
        <f>+[1]มิย!U15</f>
        <v>0.685906923</v>
      </c>
      <c r="L35" s="413">
        <f>+[1]กค!U15</f>
        <v>0.71019529400000003</v>
      </c>
      <c r="M35" s="448">
        <f>+[1]สค!U15</f>
        <v>0.695119708</v>
      </c>
      <c r="N35" s="448">
        <f>+[1]ก.ย!U15</f>
        <v>0.17022974699999999</v>
      </c>
      <c r="O35" s="448"/>
      <c r="P35" s="442">
        <f t="shared" si="6"/>
        <v>61.948998178506372</v>
      </c>
      <c r="Q35" s="442">
        <f t="shared" si="7"/>
        <v>2.2673333333333332</v>
      </c>
      <c r="R35" s="442">
        <f t="shared" si="8"/>
        <v>30.974499089253186</v>
      </c>
      <c r="S35" s="450" t="s">
        <v>639</v>
      </c>
      <c r="T35" s="445">
        <v>30</v>
      </c>
      <c r="U35" s="399">
        <v>6802</v>
      </c>
      <c r="V35" s="445">
        <v>60</v>
      </c>
    </row>
    <row r="36" spans="2:22" ht="36.75" thickBot="1">
      <c r="B36" s="447" t="s">
        <v>656</v>
      </c>
      <c r="C36" s="448">
        <f>+[1]ตค!U5</f>
        <v>1.43</v>
      </c>
      <c r="D36" s="448">
        <f>+[1]พย!U5</f>
        <v>1.52</v>
      </c>
      <c r="E36" s="448">
        <f>+[1]พย!U5</f>
        <v>1.52</v>
      </c>
      <c r="F36" s="448">
        <f>+[1]พย!U5</f>
        <v>1.52</v>
      </c>
      <c r="G36" s="448">
        <f>+[1]พย!U5</f>
        <v>1.52</v>
      </c>
      <c r="H36" s="448">
        <f>+[1]พย!U5</f>
        <v>1.52</v>
      </c>
      <c r="I36" s="448">
        <f>+[1]พย!U5</f>
        <v>1.52</v>
      </c>
      <c r="J36" s="448">
        <f>+[1]พย!U5</f>
        <v>1.52</v>
      </c>
      <c r="K36" s="448">
        <f>+[1]พย!U5</f>
        <v>1.52</v>
      </c>
      <c r="L36" s="448">
        <f>+[1]พย!U5</f>
        <v>1.52</v>
      </c>
      <c r="M36" s="448">
        <f>+[1]พย!U5</f>
        <v>1.52</v>
      </c>
      <c r="N36" s="448">
        <f>+[1]พย!U5</f>
        <v>1.52</v>
      </c>
      <c r="O36" s="448"/>
      <c r="P36" s="442">
        <f t="shared" si="6"/>
        <v>62.484157160963242</v>
      </c>
      <c r="Q36" s="442">
        <f t="shared" si="7"/>
        <v>2.2869201520912545</v>
      </c>
      <c r="R36" s="442">
        <f t="shared" si="8"/>
        <v>62.962962962962962</v>
      </c>
      <c r="S36" s="451" t="s">
        <v>630</v>
      </c>
      <c r="T36" s="446">
        <v>526</v>
      </c>
      <c r="U36" s="399">
        <v>120292</v>
      </c>
      <c r="V36" s="446">
        <v>522</v>
      </c>
    </row>
    <row r="37" spans="2:22" ht="36.75" thickBot="1">
      <c r="B37" s="447" t="s">
        <v>648</v>
      </c>
      <c r="C37" s="448">
        <f>+[1]ตค!U18</f>
        <v>4.9268419999999999E-3</v>
      </c>
      <c r="D37" s="448">
        <f>+[1]พย!U18</f>
        <v>0</v>
      </c>
      <c r="E37" s="448">
        <f>+[1]ธค!U18</f>
        <v>1.322613E-3</v>
      </c>
      <c r="F37" s="448">
        <f>+[1]มค!U18</f>
        <v>0</v>
      </c>
      <c r="G37" s="448">
        <f>+[1]กพ!U18</f>
        <v>3.6722618999999998E-2</v>
      </c>
      <c r="H37" s="448">
        <f>+[1]มีค!U18</f>
        <v>8.8573390000000005E-3</v>
      </c>
      <c r="I37" s="448">
        <f>+[1]เมย!U18</f>
        <v>0.11106727299999999</v>
      </c>
      <c r="J37" s="448">
        <f>+[1]พค!U18</f>
        <v>0.109614054</v>
      </c>
      <c r="K37" s="448">
        <f>+[1]มิย!U18</f>
        <v>8.4551869000000002E-2</v>
      </c>
      <c r="L37" s="413">
        <f>+[1]กค!U18</f>
        <v>7.4591747999999999E-2</v>
      </c>
      <c r="M37" s="448">
        <f>+[1]สค!U18</f>
        <v>4.6904838999999997E-2</v>
      </c>
      <c r="N37" s="448">
        <f>+[1]ก.ย!U18</f>
        <v>6.4297684999999993E-2</v>
      </c>
      <c r="O37" s="448"/>
      <c r="P37" s="442">
        <f t="shared" si="6"/>
        <v>64.657147893530762</v>
      </c>
      <c r="Q37" s="442">
        <f t="shared" si="7"/>
        <v>2.3664516129032256</v>
      </c>
      <c r="R37" s="442">
        <f t="shared" si="8"/>
        <v>66.812386156648458</v>
      </c>
      <c r="S37" s="450" t="s">
        <v>639</v>
      </c>
      <c r="T37" s="445">
        <v>31</v>
      </c>
      <c r="U37" s="399">
        <v>7336</v>
      </c>
      <c r="V37" s="445">
        <v>30</v>
      </c>
    </row>
    <row r="38" spans="2:22" ht="36.75" thickBot="1">
      <c r="B38" s="447" t="s">
        <v>644</v>
      </c>
      <c r="C38" s="448">
        <f>+[1]ตค!U13</f>
        <v>0.60408934000000003</v>
      </c>
      <c r="D38" s="448">
        <f>+[1]พย!U13</f>
        <v>0.58176815900000001</v>
      </c>
      <c r="E38" s="448">
        <f>+[1]ธค!U13</f>
        <v>3.8953190999999998E-2</v>
      </c>
      <c r="F38" s="448">
        <f>+[1]มค!U13</f>
        <v>2.8764369999999999E-3</v>
      </c>
      <c r="G38" s="448">
        <f>+[1]กพ!U13</f>
        <v>2.2024724999999998E-2</v>
      </c>
      <c r="H38" s="448">
        <f>+[1]มีค!U13</f>
        <v>5.5538460000000003E-3</v>
      </c>
      <c r="I38" s="448">
        <f>+[1]เมย!U13</f>
        <v>0</v>
      </c>
      <c r="J38" s="448">
        <f>+[1]พค!U13</f>
        <v>0</v>
      </c>
      <c r="K38" s="448">
        <f>+[1]มิย!U13</f>
        <v>0.53314120899999995</v>
      </c>
      <c r="L38" s="413">
        <f>+[1]กค!U13</f>
        <v>8.0760427999999995E-2</v>
      </c>
      <c r="M38" s="448">
        <f>+[1]สค!U13</f>
        <v>0.59192153800000002</v>
      </c>
      <c r="N38" s="448">
        <f>+[1]ก.ย!U13</f>
        <v>3.9724338999999997E-2</v>
      </c>
      <c r="O38" s="448"/>
      <c r="P38" s="442">
        <f t="shared" si="6"/>
        <v>65.418943533697629</v>
      </c>
      <c r="Q38" s="442">
        <f t="shared" si="7"/>
        <v>2.3943333333333334</v>
      </c>
      <c r="R38" s="442">
        <f t="shared" si="8"/>
        <v>65.418943533697629</v>
      </c>
      <c r="S38" s="450" t="s">
        <v>639</v>
      </c>
      <c r="T38" s="445">
        <v>30</v>
      </c>
      <c r="U38" s="399">
        <v>7183</v>
      </c>
      <c r="V38" s="445">
        <v>30</v>
      </c>
    </row>
    <row r="39" spans="2:22" ht="47.25" thickBot="1">
      <c r="B39" s="447" t="s">
        <v>640</v>
      </c>
      <c r="C39" s="448">
        <f>+[1]ตค!U8</f>
        <v>0.64048851699999998</v>
      </c>
      <c r="D39" s="448">
        <f>+[1]พย!U8</f>
        <v>0.66045789499999996</v>
      </c>
      <c r="E39" s="448">
        <f>+[1]ธค!U8</f>
        <v>0.67079105299999997</v>
      </c>
      <c r="F39" s="448">
        <f>+[1]มค!U8</f>
        <v>0.74213210500000004</v>
      </c>
      <c r="G39" s="448">
        <f>+[1]กพ!U8</f>
        <v>3.6442632000000003E-2</v>
      </c>
      <c r="H39" s="448">
        <f>+[1]มีค!U8</f>
        <v>2.4781537999999999E-2</v>
      </c>
      <c r="I39" s="448">
        <f>+[1]เมย!U8</f>
        <v>0.75927134100000004</v>
      </c>
      <c r="J39" s="448">
        <f>+[1]พค!U8</f>
        <v>1.0595240000000001E-3</v>
      </c>
      <c r="K39" s="448">
        <f>+[1]มิย!U8</f>
        <v>0.54096101699999999</v>
      </c>
      <c r="L39" s="413">
        <f>+[1]กค!U8</f>
        <v>0.58412870800000005</v>
      </c>
      <c r="M39" s="448">
        <f>+[1]สค!U8</f>
        <v>2.556652E-3</v>
      </c>
      <c r="N39" s="448">
        <f>+[1]ก.ย!U8</f>
        <v>6.3951556000000007E-2</v>
      </c>
      <c r="O39" s="448"/>
      <c r="P39" s="442">
        <f t="shared" si="6"/>
        <v>67.759562841530055</v>
      </c>
      <c r="Q39" s="442">
        <f t="shared" si="7"/>
        <v>2.48</v>
      </c>
      <c r="R39" s="442">
        <f t="shared" si="8"/>
        <v>40.655737704918032</v>
      </c>
      <c r="S39" s="450" t="s">
        <v>639</v>
      </c>
      <c r="T39" s="445">
        <v>36</v>
      </c>
      <c r="U39" s="399">
        <v>8928</v>
      </c>
      <c r="V39" s="445">
        <v>60</v>
      </c>
    </row>
    <row r="40" spans="2:22" ht="36.75" thickBot="1">
      <c r="B40" s="447" t="s">
        <v>647</v>
      </c>
      <c r="C40" s="448">
        <f>+[1]ตค!U16</f>
        <v>2.0668084999999999E-2</v>
      </c>
      <c r="D40" s="448">
        <f>+[1]พย!U16</f>
        <v>7.0902868999999993E-2</v>
      </c>
      <c r="E40" s="448">
        <f>+[1]ธค!U16</f>
        <v>5.1062868999999997E-2</v>
      </c>
      <c r="F40" s="448">
        <f>+[1]มค!U16</f>
        <v>6.0104658999999998E-2</v>
      </c>
      <c r="G40" s="448">
        <f>+[1]กพ!U16</f>
        <v>0.57531075300000001</v>
      </c>
      <c r="H40" s="448">
        <f>+[1]มีค!U16</f>
        <v>0.62122176900000003</v>
      </c>
      <c r="I40" s="448">
        <f>+[1]เมย!U16</f>
        <v>0.61214705899999999</v>
      </c>
      <c r="J40" s="448">
        <f>+[1]พค!U16</f>
        <v>0.69186186800000005</v>
      </c>
      <c r="K40" s="448">
        <f>+[1]มิย!U16</f>
        <v>0.19591641800000001</v>
      </c>
      <c r="L40" s="413">
        <f>+[1]กค!U16</f>
        <v>0.63129609399999997</v>
      </c>
      <c r="M40" s="448">
        <f>+[1]สค!U16</f>
        <v>0.69430944100000003</v>
      </c>
      <c r="N40" s="448">
        <f>+[1]ก.ย!U16</f>
        <v>0.53624381600000004</v>
      </c>
      <c r="O40" s="448"/>
      <c r="P40" s="442">
        <f t="shared" si="6"/>
        <v>70.758021577693711</v>
      </c>
      <c r="Q40" s="442">
        <f t="shared" si="7"/>
        <v>2.5897435897435899</v>
      </c>
      <c r="R40" s="442">
        <f t="shared" si="8"/>
        <v>45.992714025500909</v>
      </c>
      <c r="S40" s="450" t="s">
        <v>639</v>
      </c>
      <c r="T40" s="445">
        <v>39</v>
      </c>
      <c r="U40" s="399">
        <v>10100</v>
      </c>
      <c r="V40" s="445">
        <v>60</v>
      </c>
    </row>
    <row r="41" spans="2:22" ht="36.75" thickBot="1">
      <c r="B41" s="447" t="s">
        <v>632</v>
      </c>
      <c r="C41" s="448">
        <f>+[1]ตค!U6</f>
        <v>6.0370291E-2</v>
      </c>
      <c r="D41" s="448">
        <f>+[1]พย!U6</f>
        <v>1.3220791039999999</v>
      </c>
      <c r="E41" s="448">
        <f>+[1]ธค!U6</f>
        <v>1.3133482540000001</v>
      </c>
      <c r="F41" s="448">
        <f>+[1]มค!U6</f>
        <v>0</v>
      </c>
      <c r="G41" s="448">
        <f>+[1]กพ!U6</f>
        <v>1.7266556999999998E-2</v>
      </c>
      <c r="H41" s="448">
        <f>+[1]มีค!U6</f>
        <v>1.974707E-3</v>
      </c>
      <c r="I41" s="448">
        <f>+[1]เมย!U6</f>
        <v>1.8001835000000001E-2</v>
      </c>
      <c r="J41" s="448">
        <f>+[1]พค!U6</f>
        <v>2.2521400000000001E-3</v>
      </c>
      <c r="K41" s="448">
        <f>+[1]มิย!U6</f>
        <v>5.8189729999999999E-3</v>
      </c>
      <c r="L41" s="413">
        <f>+[1]กค!U6</f>
        <v>5.6699890000000003E-3</v>
      </c>
      <c r="M41" s="448">
        <f>+[1]สค!U6</f>
        <v>0</v>
      </c>
      <c r="N41" s="448">
        <f>+[1]ก.ย!U6</f>
        <v>0.38071315</v>
      </c>
      <c r="O41" s="448"/>
      <c r="P41" s="442">
        <f t="shared" si="6"/>
        <v>83.0871611751339</v>
      </c>
      <c r="Q41" s="442">
        <f t="shared" si="7"/>
        <v>3.040990099009901</v>
      </c>
      <c r="R41" s="442">
        <f t="shared" si="8"/>
        <v>93.242258652094719</v>
      </c>
      <c r="S41" s="451" t="s">
        <v>633</v>
      </c>
      <c r="T41" s="446">
        <v>202</v>
      </c>
      <c r="U41" s="399">
        <v>61428</v>
      </c>
      <c r="V41" s="446">
        <v>180</v>
      </c>
    </row>
    <row r="42" spans="2:22" ht="36.75" thickBot="1">
      <c r="B42" s="447" t="s">
        <v>638</v>
      </c>
      <c r="C42" s="448">
        <f>+[1]ตค!U7</f>
        <v>0.64637777799999996</v>
      </c>
      <c r="D42" s="448">
        <f>+[1]พย!U7</f>
        <v>0.34053093200000001</v>
      </c>
      <c r="E42" s="448">
        <f>+[1]ธค!U7</f>
        <v>3.1524424000000002E-2</v>
      </c>
      <c r="F42" s="448">
        <f>+[1]มค!U7</f>
        <v>0.112659336</v>
      </c>
      <c r="G42" s="448">
        <f>+[1]กพ!U7</f>
        <v>0.137553333</v>
      </c>
      <c r="H42" s="448">
        <f>+[1]มีค!U7</f>
        <v>4.12024E-2</v>
      </c>
      <c r="I42" s="448">
        <f>+[1]เมย!U7</f>
        <v>0.66062366100000003</v>
      </c>
      <c r="J42" s="448">
        <f>+[1]พค!U7</f>
        <v>6.1516189999999998E-2</v>
      </c>
      <c r="K42" s="448">
        <f>+[1]มิย!U7</f>
        <v>0.61960160600000003</v>
      </c>
      <c r="L42" s="413">
        <f>+[1]กค!U7</f>
        <v>0.62674745799999998</v>
      </c>
      <c r="M42" s="448">
        <f>+[1]สค!U7</f>
        <v>0.62269846699999998</v>
      </c>
      <c r="N42" s="448">
        <f>+[1]ก.ย!U7</f>
        <v>0.65664106499999997</v>
      </c>
      <c r="O42" s="448"/>
      <c r="P42" s="442">
        <f t="shared" si="6"/>
        <v>84.016393442622956</v>
      </c>
      <c r="Q42" s="442">
        <f t="shared" si="7"/>
        <v>3.0750000000000002</v>
      </c>
      <c r="R42" s="442">
        <f t="shared" si="8"/>
        <v>84.016393442622956</v>
      </c>
      <c r="S42" s="451" t="s">
        <v>639</v>
      </c>
      <c r="T42" s="445">
        <v>30</v>
      </c>
      <c r="U42" s="399">
        <v>9225</v>
      </c>
      <c r="V42" s="445">
        <v>30</v>
      </c>
    </row>
    <row r="43" spans="2:22" ht="36.75" thickBot="1">
      <c r="B43" s="447" t="s">
        <v>635</v>
      </c>
      <c r="C43" s="448">
        <f>+[1]ตค!U11</f>
        <v>0.43856717899999997</v>
      </c>
      <c r="D43" s="448">
        <f>+[1]พย!U11</f>
        <v>2.933696E-3</v>
      </c>
      <c r="E43" s="448">
        <f>+[1]ธค!U11</f>
        <v>0</v>
      </c>
      <c r="F43" s="448">
        <f>+[1]มค!U11</f>
        <v>0.65211993999999995</v>
      </c>
      <c r="G43" s="448">
        <f>+[1]กพ!U11</f>
        <v>0.60847717700000004</v>
      </c>
      <c r="H43" s="448">
        <f>+[1]มีค!U11</f>
        <v>0.62485801699999999</v>
      </c>
      <c r="I43" s="448">
        <f>+[1]เมย!U11</f>
        <v>0.66980987700000005</v>
      </c>
      <c r="J43" s="448">
        <f>+[1]พค!U11</f>
        <v>0.63085016100000002</v>
      </c>
      <c r="K43" s="448">
        <f>+[1]มิย!U11</f>
        <v>0.67349521000000001</v>
      </c>
      <c r="L43" s="413">
        <f>+[1]กค!U11</f>
        <v>0.57912518499999999</v>
      </c>
      <c r="M43" s="448">
        <f>+[1]สค!U11</f>
        <v>1.8907832999999999E-2</v>
      </c>
      <c r="N43" s="448">
        <f>+[1]ก.ย!U11</f>
        <v>0.57979254499999999</v>
      </c>
      <c r="O43" s="448"/>
      <c r="P43" s="442">
        <f t="shared" si="6"/>
        <v>98.913934426229503</v>
      </c>
      <c r="Q43" s="442">
        <f t="shared" si="7"/>
        <v>3.62025</v>
      </c>
      <c r="R43" s="442">
        <f t="shared" si="8"/>
        <v>65.942622950819668</v>
      </c>
      <c r="S43" s="451" t="s">
        <v>636</v>
      </c>
      <c r="T43" s="445">
        <v>40</v>
      </c>
      <c r="U43" s="399">
        <v>14481</v>
      </c>
      <c r="V43" s="445">
        <v>60</v>
      </c>
    </row>
    <row r="44" spans="2:22" ht="36.75" thickBot="1">
      <c r="B44" s="447" t="s">
        <v>652</v>
      </c>
      <c r="C44" s="448">
        <f>+[1]ตค!U20</f>
        <v>0.78525086200000005</v>
      </c>
      <c r="D44" s="448">
        <f>+[1]พย!U20</f>
        <v>0.56420000000000003</v>
      </c>
      <c r="E44" s="448">
        <f>+[1]ธค!U20</f>
        <v>0.67485666700000002</v>
      </c>
      <c r="F44" s="448">
        <f>+[1]มค!U20</f>
        <v>0.80563805300000002</v>
      </c>
      <c r="G44" s="448">
        <f>+[1]กพ!U20</f>
        <v>0.73975049500000001</v>
      </c>
      <c r="H44" s="448">
        <f>+[1]มีค!U20</f>
        <v>0.68510678000000003</v>
      </c>
      <c r="I44" s="448">
        <f>+[1]เมย!U20</f>
        <v>0.61029387800000001</v>
      </c>
      <c r="J44" s="448">
        <f>+[1]พค!U20</f>
        <v>0.66867534200000001</v>
      </c>
      <c r="K44" s="448">
        <f>+[1]มิย!U20</f>
        <v>0.66106075900000005</v>
      </c>
      <c r="L44" s="413">
        <f>+[1]กค!U20</f>
        <v>0.63600722899999995</v>
      </c>
      <c r="M44" s="448">
        <f>+[1]สค!U20</f>
        <v>0.68246164399999998</v>
      </c>
      <c r="N44" s="448">
        <f>+[1]ก.ย!U20</f>
        <v>0.67399130399999996</v>
      </c>
      <c r="O44" s="448"/>
      <c r="P44" s="442">
        <f t="shared" si="6"/>
        <v>99.04371584699453</v>
      </c>
      <c r="Q44" s="442">
        <f t="shared" si="7"/>
        <v>3.625</v>
      </c>
      <c r="R44" s="442">
        <f t="shared" si="8"/>
        <v>138.66120218579235</v>
      </c>
      <c r="S44" s="452" t="s">
        <v>639</v>
      </c>
      <c r="T44" s="445">
        <v>14</v>
      </c>
      <c r="U44" s="399">
        <v>5075</v>
      </c>
      <c r="V44" s="445">
        <v>10</v>
      </c>
    </row>
    <row r="45" spans="2:22" ht="90.75" thickBot="1">
      <c r="B45" s="453" t="s">
        <v>604</v>
      </c>
      <c r="C45" s="454" t="s">
        <v>605</v>
      </c>
      <c r="D45" s="454" t="s">
        <v>606</v>
      </c>
      <c r="E45" s="454" t="s">
        <v>607</v>
      </c>
      <c r="F45" s="454" t="s">
        <v>608</v>
      </c>
      <c r="G45" s="454" t="s">
        <v>609</v>
      </c>
      <c r="H45" s="454" t="s">
        <v>610</v>
      </c>
      <c r="I45" s="454" t="s">
        <v>611</v>
      </c>
      <c r="J45" s="454" t="s">
        <v>612</v>
      </c>
      <c r="K45" s="454" t="s">
        <v>613</v>
      </c>
      <c r="L45" s="454" t="s">
        <v>614</v>
      </c>
      <c r="M45" s="454" t="s">
        <v>615</v>
      </c>
      <c r="N45" s="454" t="s">
        <v>616</v>
      </c>
      <c r="O45" s="454"/>
      <c r="P45" s="455" t="s">
        <v>657</v>
      </c>
      <c r="Q45" s="455" t="s">
        <v>619</v>
      </c>
      <c r="R45" s="456" t="s">
        <v>620</v>
      </c>
      <c r="S45" s="457" t="s">
        <v>621</v>
      </c>
      <c r="T45" s="458" t="s">
        <v>622</v>
      </c>
      <c r="U45" s="459" t="s">
        <v>623</v>
      </c>
      <c r="V45" s="460" t="s">
        <v>624</v>
      </c>
    </row>
    <row r="46" spans="2:22">
      <c r="B46" s="438" t="s">
        <v>653</v>
      </c>
      <c r="C46" s="439" t="s">
        <v>654</v>
      </c>
      <c r="R46" s="442"/>
    </row>
  </sheetData>
  <conditionalFormatting sqref="C4:K4 L8 L21 L10:L19 N4">
    <cfRule type="cellIs" dxfId="46" priority="47" operator="lessThan">
      <formula>1.6</formula>
    </cfRule>
  </conditionalFormatting>
  <conditionalFormatting sqref="C6:K6 N6">
    <cfRule type="cellIs" dxfId="45" priority="46" operator="lessThan">
      <formula>1</formula>
    </cfRule>
  </conditionalFormatting>
  <conditionalFormatting sqref="C10:K10 M8 L19:N19 M22:N24 L21:N21 M10:N18">
    <cfRule type="cellIs" dxfId="44" priority="45" operator="lessThan">
      <formula>0.6</formula>
    </cfRule>
  </conditionalFormatting>
  <conditionalFormatting sqref="C11:K11">
    <cfRule type="cellIs" dxfId="43" priority="44" operator="lessThan">
      <formula>0.6</formula>
    </cfRule>
  </conditionalFormatting>
  <conditionalFormatting sqref="C12:K12">
    <cfRule type="cellIs" dxfId="42" priority="43" operator="lessThan">
      <formula>0.6</formula>
    </cfRule>
  </conditionalFormatting>
  <conditionalFormatting sqref="C13:K13">
    <cfRule type="cellIs" dxfId="41" priority="42" operator="lessThan">
      <formula>0.6</formula>
    </cfRule>
  </conditionalFormatting>
  <conditionalFormatting sqref="C8:K8 N8">
    <cfRule type="cellIs" dxfId="40" priority="41" operator="lessThan">
      <formula>0.8</formula>
    </cfRule>
  </conditionalFormatting>
  <conditionalFormatting sqref="C14:K14">
    <cfRule type="cellIs" dxfId="39" priority="40" operator="lessThan">
      <formula>0.6</formula>
    </cfRule>
  </conditionalFormatting>
  <conditionalFormatting sqref="C15:K15">
    <cfRule type="cellIs" dxfId="38" priority="39" operator="lessThan">
      <formula>0.6</formula>
    </cfRule>
  </conditionalFormatting>
  <conditionalFormatting sqref="C16:K16">
    <cfRule type="cellIs" dxfId="37" priority="38" operator="lessThan">
      <formula>0.6</formula>
    </cfRule>
  </conditionalFormatting>
  <conditionalFormatting sqref="C17:K17">
    <cfRule type="cellIs" dxfId="36" priority="37" operator="lessThan">
      <formula>0.6</formula>
    </cfRule>
  </conditionalFormatting>
  <conditionalFormatting sqref="C18:K18">
    <cfRule type="cellIs" dxfId="35" priority="36" operator="lessThan">
      <formula>0.6</formula>
    </cfRule>
  </conditionalFormatting>
  <conditionalFormatting sqref="C21:K21">
    <cfRule type="cellIs" dxfId="34" priority="35" operator="lessThan">
      <formula>0.6</formula>
    </cfRule>
  </conditionalFormatting>
  <conditionalFormatting sqref="C19:K19">
    <cfRule type="cellIs" dxfId="33" priority="34" operator="lessThan">
      <formula>0.6</formula>
    </cfRule>
  </conditionalFormatting>
  <conditionalFormatting sqref="C23:K24">
    <cfRule type="cellIs" dxfId="32" priority="33" operator="lessThan">
      <formula>0.6</formula>
    </cfRule>
  </conditionalFormatting>
  <conditionalFormatting sqref="L4 L23:L24 L6">
    <cfRule type="cellIs" dxfId="31" priority="32" operator="lessThan">
      <formula>1.6</formula>
    </cfRule>
  </conditionalFormatting>
  <conditionalFormatting sqref="L6">
    <cfRule type="cellIs" dxfId="30" priority="31" operator="lessThan">
      <formula>1</formula>
    </cfRule>
  </conditionalFormatting>
  <conditionalFormatting sqref="L10">
    <cfRule type="cellIs" dxfId="29" priority="30" operator="lessThan">
      <formula>0.6</formula>
    </cfRule>
  </conditionalFormatting>
  <conditionalFormatting sqref="L14:L18 L23:L24">
    <cfRule type="cellIs" dxfId="28" priority="29" operator="lessThan">
      <formula>0.6</formula>
    </cfRule>
  </conditionalFormatting>
  <conditionalFormatting sqref="C22:M22">
    <cfRule type="cellIs" dxfId="27" priority="28" operator="lessThan">
      <formula>0.6</formula>
    </cfRule>
  </conditionalFormatting>
  <conditionalFormatting sqref="M4">
    <cfRule type="cellIs" dxfId="26" priority="27" operator="lessThan">
      <formula>1.6</formula>
    </cfRule>
  </conditionalFormatting>
  <conditionalFormatting sqref="M6">
    <cfRule type="cellIs" dxfId="25" priority="26" operator="lessThan">
      <formula>1</formula>
    </cfRule>
  </conditionalFormatting>
  <conditionalFormatting sqref="C30:O30">
    <cfRule type="cellIs" dxfId="24" priority="25" operator="lessThan">
      <formula>1.6</formula>
    </cfRule>
  </conditionalFormatting>
  <conditionalFormatting sqref="C31:K31">
    <cfRule type="cellIs" dxfId="23" priority="24" operator="lessThan">
      <formula>1</formula>
    </cfRule>
  </conditionalFormatting>
  <conditionalFormatting sqref="C32:K32">
    <cfRule type="cellIs" dxfId="22" priority="23" operator="lessThan">
      <formula>0.6</formula>
    </cfRule>
  </conditionalFormatting>
  <conditionalFormatting sqref="C33:K33">
    <cfRule type="cellIs" dxfId="21" priority="22" operator="lessThan">
      <formula>0.6</formula>
    </cfRule>
  </conditionalFormatting>
  <conditionalFormatting sqref="C34:K34">
    <cfRule type="cellIs" dxfId="20" priority="21" operator="lessThan">
      <formula>0.6</formula>
    </cfRule>
  </conditionalFormatting>
  <conditionalFormatting sqref="C35:K35">
    <cfRule type="cellIs" dxfId="19" priority="20" operator="lessThan">
      <formula>0.6</formula>
    </cfRule>
  </conditionalFormatting>
  <conditionalFormatting sqref="C36:K36">
    <cfRule type="cellIs" dxfId="18" priority="19" operator="lessThan">
      <formula>0.8</formula>
    </cfRule>
  </conditionalFormatting>
  <conditionalFormatting sqref="C37:K37">
    <cfRule type="cellIs" dxfId="17" priority="18" operator="lessThan">
      <formula>0.6</formula>
    </cfRule>
  </conditionalFormatting>
  <conditionalFormatting sqref="C38:K38">
    <cfRule type="cellIs" dxfId="16" priority="17" operator="lessThan">
      <formula>0.6</formula>
    </cfRule>
  </conditionalFormatting>
  <conditionalFormatting sqref="C39:K39">
    <cfRule type="cellIs" dxfId="15" priority="16" operator="lessThan">
      <formula>0.6</formula>
    </cfRule>
  </conditionalFormatting>
  <conditionalFormatting sqref="C40:K40">
    <cfRule type="cellIs" dxfId="14" priority="15" operator="lessThan">
      <formula>0.6</formula>
    </cfRule>
  </conditionalFormatting>
  <conditionalFormatting sqref="C41:K41">
    <cfRule type="cellIs" dxfId="13" priority="14" operator="lessThan">
      <formula>0.6</formula>
    </cfRule>
  </conditionalFormatting>
  <conditionalFormatting sqref="C42:K42">
    <cfRule type="cellIs" dxfId="12" priority="13" operator="lessThan">
      <formula>0.6</formula>
    </cfRule>
  </conditionalFormatting>
  <conditionalFormatting sqref="C43:K43">
    <cfRule type="cellIs" dxfId="11" priority="12" operator="lessThan">
      <formula>0.6</formula>
    </cfRule>
  </conditionalFormatting>
  <conditionalFormatting sqref="C45:K45">
    <cfRule type="cellIs" dxfId="10" priority="11" operator="lessThan">
      <formula>0.6</formula>
    </cfRule>
  </conditionalFormatting>
  <conditionalFormatting sqref="L31:L43 L45">
    <cfRule type="cellIs" dxfId="9" priority="10" operator="lessThan">
      <formula>1.6</formula>
    </cfRule>
  </conditionalFormatting>
  <conditionalFormatting sqref="L31">
    <cfRule type="cellIs" dxfId="8" priority="9" operator="lessThan">
      <formula>1</formula>
    </cfRule>
  </conditionalFormatting>
  <conditionalFormatting sqref="L32">
    <cfRule type="cellIs" dxfId="7" priority="8" operator="lessThan">
      <formula>0.6</formula>
    </cfRule>
  </conditionalFormatting>
  <conditionalFormatting sqref="L37:L43 L45">
    <cfRule type="cellIs" dxfId="6" priority="7" operator="lessThan">
      <formula>0.6</formula>
    </cfRule>
  </conditionalFormatting>
  <conditionalFormatting sqref="C44:M44">
    <cfRule type="cellIs" dxfId="5" priority="6" operator="lessThan">
      <formula>0.6</formula>
    </cfRule>
  </conditionalFormatting>
  <conditionalFormatting sqref="M32:M45">
    <cfRule type="cellIs" dxfId="4" priority="5" operator="lessThan">
      <formula>0.6</formula>
    </cfRule>
  </conditionalFormatting>
  <conditionalFormatting sqref="M31">
    <cfRule type="cellIs" dxfId="3" priority="4" operator="lessThan">
      <formula>1</formula>
    </cfRule>
  </conditionalFormatting>
  <conditionalFormatting sqref="N31:O31">
    <cfRule type="cellIs" dxfId="2" priority="3" operator="lessThan">
      <formula>1</formula>
    </cfRule>
  </conditionalFormatting>
  <conditionalFormatting sqref="N32:O35 N37:O45">
    <cfRule type="cellIs" dxfId="1" priority="2" operator="lessThan">
      <formula>0.6</formula>
    </cfRule>
  </conditionalFormatting>
  <conditionalFormatting sqref="N36:O36">
    <cfRule type="cellIs" dxfId="0" priority="1" operator="lessThan">
      <formula>0.8</formula>
    </cfRule>
  </conditionalFormatting>
  <pageMargins left="0.31" right="0.24" top="0.34" bottom="0.34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7"/>
  <sheetViews>
    <sheetView zoomScale="120" zoomScaleNormal="120" workbookViewId="0">
      <pane ySplit="1725" topLeftCell="A12" activePane="bottomLeft"/>
      <selection activeCell="R1" sqref="R1:R1048576"/>
      <selection pane="bottomLeft" activeCell="C18" sqref="C18"/>
    </sheetView>
  </sheetViews>
  <sheetFormatPr defaultColWidth="14.7109375" defaultRowHeight="20.100000000000001" customHeight="1"/>
  <cols>
    <col min="1" max="1" width="16.42578125" style="250" customWidth="1"/>
    <col min="2" max="2" width="7.42578125" style="250" customWidth="1"/>
    <col min="3" max="3" width="10.85546875" style="250" customWidth="1"/>
    <col min="4" max="4" width="11" style="250" customWidth="1"/>
    <col min="5" max="5" width="9.7109375" style="250" customWidth="1"/>
    <col min="6" max="6" width="14.140625" style="250" customWidth="1"/>
    <col min="7" max="7" width="14.7109375" style="250"/>
    <col min="8" max="8" width="14.7109375" style="250" hidden="1" customWidth="1"/>
    <col min="9" max="9" width="12.85546875" style="250" customWidth="1"/>
    <col min="10" max="10" width="12.42578125" style="195" customWidth="1"/>
    <col min="11" max="12" width="9.7109375" style="195" customWidth="1"/>
    <col min="13" max="13" width="9.42578125" style="195" customWidth="1"/>
    <col min="14" max="14" width="11.5703125" style="250" customWidth="1"/>
    <col min="15" max="17" width="14.7109375" style="200"/>
    <col min="18" max="18" width="18.7109375" style="200" hidden="1" customWidth="1"/>
    <col min="19" max="16384" width="14.7109375" style="200"/>
  </cols>
  <sheetData>
    <row r="1" spans="1:23" ht="20.100000000000001" customHeight="1">
      <c r="A1" s="470" t="s">
        <v>249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1:23" ht="20.100000000000001" customHeight="1">
      <c r="A2" s="478" t="s">
        <v>136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</row>
    <row r="3" spans="1:23" ht="20.100000000000001" customHeight="1">
      <c r="A3" s="194" t="s">
        <v>304</v>
      </c>
    </row>
    <row r="4" spans="1:23" ht="20.100000000000001" customHeight="1">
      <c r="A4" s="479" t="s">
        <v>0</v>
      </c>
      <c r="B4" s="201"/>
      <c r="C4" s="471" t="s">
        <v>61</v>
      </c>
      <c r="D4" s="472"/>
      <c r="E4" s="473"/>
      <c r="F4" s="471" t="s">
        <v>62</v>
      </c>
      <c r="G4" s="473"/>
      <c r="H4" s="471" t="s">
        <v>57</v>
      </c>
      <c r="I4" s="472"/>
      <c r="J4" s="472"/>
      <c r="K4" s="481" t="s">
        <v>301</v>
      </c>
      <c r="L4" s="481" t="s">
        <v>302</v>
      </c>
      <c r="M4" s="481" t="s">
        <v>303</v>
      </c>
      <c r="N4" s="267" t="s">
        <v>27</v>
      </c>
      <c r="O4" s="471" t="s">
        <v>30</v>
      </c>
      <c r="P4" s="472"/>
      <c r="Q4" s="473"/>
      <c r="R4" s="202" t="s">
        <v>115</v>
      </c>
    </row>
    <row r="5" spans="1:23" ht="20.100000000000001" customHeight="1">
      <c r="A5" s="480"/>
      <c r="B5" s="203"/>
      <c r="C5" s="474" t="s">
        <v>60</v>
      </c>
      <c r="D5" s="475"/>
      <c r="E5" s="476"/>
      <c r="F5" s="474" t="s">
        <v>63</v>
      </c>
      <c r="G5" s="476"/>
      <c r="H5" s="474" t="s">
        <v>26</v>
      </c>
      <c r="I5" s="475"/>
      <c r="J5" s="475"/>
      <c r="K5" s="481"/>
      <c r="L5" s="481"/>
      <c r="M5" s="481"/>
      <c r="N5" s="268" t="s">
        <v>28</v>
      </c>
      <c r="O5" s="474" t="s">
        <v>100</v>
      </c>
      <c r="P5" s="475"/>
      <c r="Q5" s="476"/>
      <c r="R5" s="196" t="s">
        <v>116</v>
      </c>
    </row>
    <row r="6" spans="1:23" ht="20.100000000000001" customHeight="1">
      <c r="A6" s="480"/>
      <c r="B6" s="203"/>
      <c r="C6" s="202" t="s">
        <v>3</v>
      </c>
      <c r="D6" s="202" t="s">
        <v>4</v>
      </c>
      <c r="E6" s="202" t="s">
        <v>5</v>
      </c>
      <c r="F6" s="204" t="s">
        <v>93</v>
      </c>
      <c r="G6" s="204" t="s">
        <v>95</v>
      </c>
      <c r="H6" s="204" t="s">
        <v>52</v>
      </c>
      <c r="I6" s="204" t="s">
        <v>58</v>
      </c>
      <c r="J6" s="250" t="s">
        <v>6</v>
      </c>
      <c r="K6" s="265"/>
      <c r="L6" s="265"/>
      <c r="M6" s="265"/>
      <c r="N6" s="268" t="s">
        <v>1</v>
      </c>
      <c r="O6" s="204" t="s">
        <v>51</v>
      </c>
      <c r="P6" s="204" t="s">
        <v>120</v>
      </c>
      <c r="Q6" s="204" t="s">
        <v>29</v>
      </c>
      <c r="R6" s="196" t="s">
        <v>99</v>
      </c>
    </row>
    <row r="7" spans="1:23" ht="20.100000000000001" customHeight="1">
      <c r="A7" s="480"/>
      <c r="B7" s="196" t="s">
        <v>97</v>
      </c>
      <c r="C7" s="196" t="s">
        <v>9</v>
      </c>
      <c r="D7" s="196" t="s">
        <v>10</v>
      </c>
      <c r="E7" s="196" t="s">
        <v>11</v>
      </c>
      <c r="F7" s="196" t="s">
        <v>94</v>
      </c>
      <c r="G7" s="196" t="s">
        <v>8</v>
      </c>
      <c r="H7" s="196" t="s">
        <v>53</v>
      </c>
      <c r="I7" s="196" t="s">
        <v>59</v>
      </c>
      <c r="J7" s="250" t="s">
        <v>14</v>
      </c>
      <c r="K7" s="203"/>
      <c r="L7" s="203"/>
      <c r="M7" s="203"/>
      <c r="N7" s="268" t="s">
        <v>2</v>
      </c>
      <c r="O7" s="196" t="s">
        <v>25</v>
      </c>
      <c r="P7" s="196"/>
      <c r="Q7" s="196" t="s">
        <v>25</v>
      </c>
      <c r="R7" s="196" t="s">
        <v>117</v>
      </c>
    </row>
    <row r="8" spans="1:23" ht="18" customHeight="1">
      <c r="A8" s="480"/>
      <c r="B8" s="205" t="s">
        <v>98</v>
      </c>
      <c r="C8" s="196"/>
      <c r="D8" s="196"/>
      <c r="E8" s="196"/>
      <c r="F8" s="196"/>
      <c r="G8" s="196" t="s">
        <v>299</v>
      </c>
      <c r="H8" s="196" t="s">
        <v>92</v>
      </c>
      <c r="I8" s="196" t="s">
        <v>13</v>
      </c>
      <c r="J8" s="250" t="s">
        <v>17</v>
      </c>
      <c r="K8" s="196"/>
      <c r="L8" s="196"/>
      <c r="M8" s="196"/>
      <c r="N8" s="268" t="s">
        <v>7</v>
      </c>
      <c r="O8" s="203"/>
      <c r="P8" s="203"/>
      <c r="Q8" s="203"/>
      <c r="R8" s="196" t="s">
        <v>118</v>
      </c>
    </row>
    <row r="9" spans="1:23" ht="17.25" customHeight="1">
      <c r="A9" s="480"/>
      <c r="B9" s="203"/>
      <c r="C9" s="196"/>
      <c r="D9" s="196"/>
      <c r="E9" s="196"/>
      <c r="F9" s="196"/>
      <c r="H9" s="196" t="s">
        <v>119</v>
      </c>
      <c r="I9" s="196" t="s">
        <v>91</v>
      </c>
      <c r="J9" s="250" t="s">
        <v>15</v>
      </c>
      <c r="K9" s="196"/>
      <c r="L9" s="196"/>
      <c r="M9" s="196"/>
      <c r="N9" s="268"/>
      <c r="O9" s="203"/>
      <c r="P9" s="203"/>
      <c r="Q9" s="203"/>
      <c r="R9" s="203"/>
    </row>
    <row r="10" spans="1:23" ht="20.100000000000001" customHeight="1">
      <c r="A10" s="480"/>
      <c r="B10" s="203"/>
      <c r="C10" s="196" t="s">
        <v>1</v>
      </c>
      <c r="D10" s="196" t="s">
        <v>54</v>
      </c>
      <c r="E10" s="196" t="s">
        <v>1</v>
      </c>
      <c r="F10" s="196" t="s">
        <v>12</v>
      </c>
      <c r="G10" s="196" t="s">
        <v>12</v>
      </c>
      <c r="H10" s="196"/>
      <c r="I10" s="196"/>
      <c r="J10" s="250" t="s">
        <v>16</v>
      </c>
      <c r="K10" s="196"/>
      <c r="L10" s="196"/>
      <c r="M10" s="196"/>
      <c r="N10" s="264"/>
      <c r="O10" s="203"/>
      <c r="P10" s="203"/>
      <c r="Q10" s="203"/>
      <c r="R10" s="203"/>
    </row>
    <row r="11" spans="1:23" ht="13.5" customHeight="1">
      <c r="A11" s="480"/>
      <c r="B11" s="196"/>
      <c r="C11" s="196" t="s">
        <v>55</v>
      </c>
      <c r="D11" s="196" t="s">
        <v>55</v>
      </c>
      <c r="E11" s="196" t="s">
        <v>55</v>
      </c>
      <c r="F11" s="196" t="s">
        <v>16</v>
      </c>
      <c r="G11" s="196" t="s">
        <v>16</v>
      </c>
      <c r="H11" s="196"/>
      <c r="I11" s="196"/>
      <c r="K11" s="266"/>
      <c r="L11" s="266"/>
      <c r="M11" s="266"/>
      <c r="N11" s="264"/>
      <c r="O11" s="203"/>
      <c r="P11" s="203"/>
      <c r="Q11" s="203"/>
      <c r="R11" s="203"/>
    </row>
    <row r="12" spans="1:23" s="206" customFormat="1" ht="15" customHeight="1">
      <c r="A12" s="480"/>
      <c r="B12" s="349"/>
      <c r="C12" s="205" t="s">
        <v>18</v>
      </c>
      <c r="D12" s="205" t="s">
        <v>19</v>
      </c>
      <c r="E12" s="205" t="s">
        <v>20</v>
      </c>
      <c r="F12" s="205" t="s">
        <v>21</v>
      </c>
      <c r="G12" s="205" t="s">
        <v>103</v>
      </c>
      <c r="H12" s="205" t="s">
        <v>22</v>
      </c>
      <c r="I12" s="196" t="s">
        <v>300</v>
      </c>
      <c r="J12" s="195" t="s">
        <v>104</v>
      </c>
      <c r="K12" s="266"/>
      <c r="L12" s="266"/>
      <c r="M12" s="266"/>
      <c r="N12" s="350" t="s">
        <v>105</v>
      </c>
      <c r="O12" s="205" t="s">
        <v>49</v>
      </c>
      <c r="P12" s="205" t="s">
        <v>64</v>
      </c>
      <c r="Q12" s="205" t="s">
        <v>23</v>
      </c>
      <c r="R12" s="205" t="s">
        <v>24</v>
      </c>
    </row>
    <row r="13" spans="1:23" ht="20.100000000000001" customHeight="1">
      <c r="A13" s="351" t="s">
        <v>250</v>
      </c>
      <c r="B13" s="352">
        <v>522</v>
      </c>
      <c r="C13" s="353">
        <v>7.2</v>
      </c>
      <c r="D13" s="353">
        <v>7.02</v>
      </c>
      <c r="E13" s="353">
        <v>4.78</v>
      </c>
      <c r="F13" s="354">
        <v>734126497.30999994</v>
      </c>
      <c r="G13" s="355">
        <v>116555636.37</v>
      </c>
      <c r="H13" s="356"/>
      <c r="I13" s="273">
        <f>G13/12</f>
        <v>9712969.6974999998</v>
      </c>
      <c r="J13" s="274">
        <f>+F13/I13</f>
        <v>75.582084591384572</v>
      </c>
      <c r="K13" s="274">
        <v>0</v>
      </c>
      <c r="L13" s="274">
        <v>0</v>
      </c>
      <c r="M13" s="274">
        <v>0</v>
      </c>
      <c r="N13" s="357">
        <v>0</v>
      </c>
      <c r="O13" s="461">
        <v>562250119.51999998</v>
      </c>
      <c r="P13" s="273">
        <v>102956975.05</v>
      </c>
      <c r="Q13" s="273">
        <v>459293144.47000003</v>
      </c>
      <c r="R13" s="273"/>
    </row>
    <row r="14" spans="1:23" ht="20.100000000000001" customHeight="1">
      <c r="A14" s="351" t="s">
        <v>251</v>
      </c>
      <c r="B14" s="352">
        <v>180</v>
      </c>
      <c r="C14" s="353">
        <v>5.0199999999999996</v>
      </c>
      <c r="D14" s="353">
        <v>4.93</v>
      </c>
      <c r="E14" s="353">
        <v>1.1599999999999999</v>
      </c>
      <c r="F14" s="354">
        <v>317960347.92000002</v>
      </c>
      <c r="G14" s="355">
        <v>145023993.69999999</v>
      </c>
      <c r="H14" s="356"/>
      <c r="I14" s="273">
        <f t="shared" ref="I14:I28" si="0">G14/12</f>
        <v>12085332.808333332</v>
      </c>
      <c r="J14" s="274">
        <f t="shared" ref="J14:J28" si="1">F14/I14</f>
        <v>26.309606277516274</v>
      </c>
      <c r="K14" s="274">
        <v>0</v>
      </c>
      <c r="L14" s="274">
        <v>0</v>
      </c>
      <c r="M14" s="274">
        <v>0</v>
      </c>
      <c r="N14" s="357">
        <v>0</v>
      </c>
      <c r="O14" s="273">
        <v>92339908.030000001</v>
      </c>
      <c r="P14" s="273">
        <v>85008012.159999996</v>
      </c>
      <c r="Q14" s="273">
        <f>O14-P14</f>
        <v>7331895.8700000048</v>
      </c>
      <c r="R14" s="273"/>
      <c r="V14" s="200" t="s">
        <v>658</v>
      </c>
      <c r="W14" s="200" t="s">
        <v>659</v>
      </c>
    </row>
    <row r="15" spans="1:23" ht="20.100000000000001" customHeight="1">
      <c r="A15" s="351" t="s">
        <v>261</v>
      </c>
      <c r="B15" s="352">
        <v>30</v>
      </c>
      <c r="C15" s="353">
        <v>1.42</v>
      </c>
      <c r="D15" s="353">
        <v>1.25</v>
      </c>
      <c r="E15" s="353">
        <v>1.06</v>
      </c>
      <c r="F15" s="354">
        <v>9941503.5099999998</v>
      </c>
      <c r="G15" s="382">
        <v>-5065203.4400000004</v>
      </c>
      <c r="H15" s="356"/>
      <c r="I15" s="273">
        <f t="shared" si="0"/>
        <v>-422100.28666666668</v>
      </c>
      <c r="J15" s="274">
        <f t="shared" si="1"/>
        <v>-23.552468036703377</v>
      </c>
      <c r="K15" s="274">
        <v>1</v>
      </c>
      <c r="L15" s="274">
        <v>1</v>
      </c>
      <c r="M15" s="274">
        <v>0</v>
      </c>
      <c r="N15" s="358">
        <v>2</v>
      </c>
      <c r="O15" s="359">
        <v>25208692.780000001</v>
      </c>
      <c r="P15" s="359">
        <v>20843162.48</v>
      </c>
      <c r="Q15" s="273">
        <v>4365530.3</v>
      </c>
      <c r="R15" s="273"/>
      <c r="S15" s="461">
        <v>19501566.16</v>
      </c>
      <c r="T15" s="461">
        <v>14287223.390000001</v>
      </c>
      <c r="U15" s="461">
        <f>S15-T15</f>
        <v>5214342.7699999996</v>
      </c>
      <c r="V15" s="200">
        <v>54</v>
      </c>
      <c r="W15" s="461">
        <v>8686417.6600000001</v>
      </c>
    </row>
    <row r="16" spans="1:23" ht="30">
      <c r="A16" s="351" t="s">
        <v>265</v>
      </c>
      <c r="B16" s="352">
        <v>60</v>
      </c>
      <c r="C16" s="353">
        <v>2.91</v>
      </c>
      <c r="D16" s="353">
        <v>2.76</v>
      </c>
      <c r="E16" s="353">
        <v>2.36</v>
      </c>
      <c r="F16" s="354">
        <v>23324555.399999999</v>
      </c>
      <c r="G16" s="355">
        <v>1918334.04</v>
      </c>
      <c r="H16" s="356"/>
      <c r="I16" s="273">
        <f t="shared" si="0"/>
        <v>159861.17000000001</v>
      </c>
      <c r="J16" s="274">
        <f t="shared" si="1"/>
        <v>145.90507125651587</v>
      </c>
      <c r="K16" s="274">
        <v>0</v>
      </c>
      <c r="L16" s="274">
        <v>0</v>
      </c>
      <c r="M16" s="274">
        <v>0</v>
      </c>
      <c r="N16" s="357">
        <v>0</v>
      </c>
      <c r="O16" s="273">
        <v>28819245.760000002</v>
      </c>
      <c r="P16" s="273">
        <v>11540479.439999999</v>
      </c>
      <c r="Q16" s="273">
        <v>17278766.32</v>
      </c>
      <c r="R16" s="273"/>
      <c r="S16" s="462">
        <v>14286598.380000001</v>
      </c>
      <c r="T16" s="462">
        <v>16345377.439999999</v>
      </c>
      <c r="U16" s="462">
        <f>S16-T16</f>
        <v>-2058779.0599999987</v>
      </c>
      <c r="V16" s="200">
        <v>55</v>
      </c>
      <c r="W16" s="461">
        <v>3216461.74</v>
      </c>
    </row>
    <row r="17" spans="1:23" ht="20.100000000000001" customHeight="1">
      <c r="A17" s="351" t="s">
        <v>259</v>
      </c>
      <c r="B17" s="352">
        <v>30</v>
      </c>
      <c r="C17" s="353">
        <v>2.66</v>
      </c>
      <c r="D17" s="353">
        <v>2.35</v>
      </c>
      <c r="E17" s="353">
        <v>2.04</v>
      </c>
      <c r="F17" s="273">
        <v>17967913.280000001</v>
      </c>
      <c r="G17" s="355">
        <v>464036.7</v>
      </c>
      <c r="H17" s="356"/>
      <c r="I17" s="273">
        <f t="shared" si="0"/>
        <v>38669.724999999999</v>
      </c>
      <c r="J17" s="274">
        <f t="shared" si="1"/>
        <v>464.65066094987748</v>
      </c>
      <c r="K17" s="274">
        <v>0</v>
      </c>
      <c r="L17" s="274">
        <v>0</v>
      </c>
      <c r="M17" s="274">
        <v>0</v>
      </c>
      <c r="N17" s="360">
        <v>0</v>
      </c>
      <c r="O17" s="273">
        <v>22034049.07</v>
      </c>
      <c r="P17" s="273">
        <v>8276127.3899999997</v>
      </c>
      <c r="Q17" s="273">
        <v>13757921.68</v>
      </c>
      <c r="R17" s="273"/>
      <c r="S17" s="462">
        <v>12067239.609999999</v>
      </c>
      <c r="T17" s="462">
        <v>14529580.67</v>
      </c>
      <c r="U17" s="462">
        <f>S17-T17</f>
        <v>-2462341.0600000005</v>
      </c>
      <c r="V17" s="200">
        <v>56</v>
      </c>
      <c r="W17" s="461">
        <v>4059586.89</v>
      </c>
    </row>
    <row r="18" spans="1:23" ht="20.100000000000001" customHeight="1">
      <c r="A18" s="351" t="s">
        <v>264</v>
      </c>
      <c r="B18" s="352">
        <v>30</v>
      </c>
      <c r="C18" s="380">
        <v>1</v>
      </c>
      <c r="D18" s="380">
        <v>0.9</v>
      </c>
      <c r="E18" s="380">
        <v>0.65</v>
      </c>
      <c r="F18" s="354">
        <v>70383.3</v>
      </c>
      <c r="G18" s="381">
        <v>-2756488.81</v>
      </c>
      <c r="H18" s="356"/>
      <c r="I18" s="273">
        <f t="shared" si="0"/>
        <v>-229707.40083333335</v>
      </c>
      <c r="J18" s="384">
        <f t="shared" si="1"/>
        <v>-0.30640414607741506</v>
      </c>
      <c r="K18" s="274">
        <v>3</v>
      </c>
      <c r="L18" s="274">
        <v>1</v>
      </c>
      <c r="M18" s="274">
        <v>2</v>
      </c>
      <c r="N18" s="361">
        <v>6</v>
      </c>
      <c r="O18" s="273">
        <v>12340064.02</v>
      </c>
      <c r="P18" s="273">
        <v>18972827.050000001</v>
      </c>
      <c r="Q18" s="273">
        <v>-6632763.0300000003</v>
      </c>
      <c r="R18" s="273"/>
      <c r="S18" s="462">
        <v>12340064.02</v>
      </c>
      <c r="T18" s="462">
        <v>18972827.050000001</v>
      </c>
      <c r="U18" s="462">
        <v>-6632763.0300000003</v>
      </c>
      <c r="V18" s="200">
        <v>57</v>
      </c>
      <c r="W18" s="463">
        <v>70383.3</v>
      </c>
    </row>
    <row r="19" spans="1:23" ht="20.100000000000001" customHeight="1">
      <c r="A19" s="351" t="s">
        <v>255</v>
      </c>
      <c r="B19" s="352">
        <v>60</v>
      </c>
      <c r="C19" s="353">
        <v>5.94</v>
      </c>
      <c r="D19" s="353">
        <v>5.26</v>
      </c>
      <c r="E19" s="353">
        <v>4.7</v>
      </c>
      <c r="F19" s="354">
        <v>106796195.20999999</v>
      </c>
      <c r="G19" s="355">
        <v>34202936.82</v>
      </c>
      <c r="H19" s="356"/>
      <c r="I19" s="273">
        <f t="shared" si="0"/>
        <v>2850244.7349999999</v>
      </c>
      <c r="J19" s="274">
        <f t="shared" si="1"/>
        <v>37.469131649847604</v>
      </c>
      <c r="K19" s="274">
        <v>0</v>
      </c>
      <c r="L19" s="274">
        <v>0</v>
      </c>
      <c r="M19" s="274">
        <v>0</v>
      </c>
      <c r="N19" s="357">
        <v>0</v>
      </c>
      <c r="O19" s="273">
        <v>101117618.81999999</v>
      </c>
      <c r="P19" s="273">
        <v>21137755.420000002</v>
      </c>
      <c r="Q19" s="273">
        <v>79979863.400000006</v>
      </c>
      <c r="R19" s="273"/>
    </row>
    <row r="20" spans="1:23" ht="20.100000000000001" customHeight="1">
      <c r="A20" s="351" t="s">
        <v>260</v>
      </c>
      <c r="B20" s="352">
        <v>30</v>
      </c>
      <c r="C20" s="353">
        <v>1.73</v>
      </c>
      <c r="D20" s="353">
        <v>1.19</v>
      </c>
      <c r="E20" s="380">
        <v>0.68</v>
      </c>
      <c r="F20" s="354">
        <v>10207023.390000001</v>
      </c>
      <c r="G20" s="355">
        <v>9964149.0700000003</v>
      </c>
      <c r="H20" s="356"/>
      <c r="I20" s="273">
        <f t="shared" si="0"/>
        <v>830345.75583333336</v>
      </c>
      <c r="J20" s="274">
        <f t="shared" si="1"/>
        <v>12.292497815872199</v>
      </c>
      <c r="K20" s="274">
        <v>1</v>
      </c>
      <c r="L20" s="274">
        <v>0</v>
      </c>
      <c r="M20" s="274">
        <v>0</v>
      </c>
      <c r="N20" s="362">
        <v>1</v>
      </c>
      <c r="O20" s="273">
        <v>9412388.2599999998</v>
      </c>
      <c r="P20" s="273">
        <v>12632775.439999999</v>
      </c>
      <c r="Q20" s="273">
        <v>-3220387.18</v>
      </c>
      <c r="R20" s="273"/>
    </row>
    <row r="21" spans="1:23" ht="20.100000000000001" customHeight="1">
      <c r="A21" s="351" t="s">
        <v>257</v>
      </c>
      <c r="B21" s="352">
        <v>30</v>
      </c>
      <c r="C21" s="353">
        <v>2.68</v>
      </c>
      <c r="D21" s="353">
        <v>2.48</v>
      </c>
      <c r="E21" s="353">
        <v>2.17</v>
      </c>
      <c r="F21" s="354">
        <v>15511293.17</v>
      </c>
      <c r="G21" s="381">
        <v>-3706505.4</v>
      </c>
      <c r="H21" s="356"/>
      <c r="I21" s="273">
        <f t="shared" si="0"/>
        <v>-308875.45</v>
      </c>
      <c r="J21" s="274">
        <f t="shared" si="1"/>
        <v>-50.218601607864919</v>
      </c>
      <c r="K21" s="274">
        <v>0</v>
      </c>
      <c r="L21" s="274">
        <v>1</v>
      </c>
      <c r="M21" s="274">
        <v>0</v>
      </c>
      <c r="N21" s="362">
        <v>1</v>
      </c>
      <c r="O21" s="273">
        <v>18453927.539999999</v>
      </c>
      <c r="P21" s="273">
        <v>9202942.3699999992</v>
      </c>
      <c r="Q21" s="273">
        <v>9250985.1699999999</v>
      </c>
      <c r="R21" s="273"/>
    </row>
    <row r="22" spans="1:23" ht="20.100000000000001" customHeight="1">
      <c r="A22" s="351" t="s">
        <v>256</v>
      </c>
      <c r="B22" s="352">
        <v>30</v>
      </c>
      <c r="C22" s="353">
        <v>2.62</v>
      </c>
      <c r="D22" s="353">
        <v>2.34</v>
      </c>
      <c r="E22" s="353">
        <v>2.0499999999999998</v>
      </c>
      <c r="F22" s="354">
        <v>13576342.99</v>
      </c>
      <c r="G22" s="382">
        <v>-830774.31</v>
      </c>
      <c r="H22" s="356"/>
      <c r="I22" s="273">
        <f t="shared" si="0"/>
        <v>-69231.192500000005</v>
      </c>
      <c r="J22" s="274">
        <f t="shared" si="1"/>
        <v>-196.10153313479324</v>
      </c>
      <c r="K22" s="274">
        <v>0</v>
      </c>
      <c r="L22" s="274">
        <v>1</v>
      </c>
      <c r="M22" s="274">
        <v>0</v>
      </c>
      <c r="N22" s="362">
        <v>1</v>
      </c>
      <c r="O22" s="273">
        <v>17192146.949999999</v>
      </c>
      <c r="P22" s="273">
        <v>7926874.7699999996</v>
      </c>
      <c r="Q22" s="273">
        <v>9265272.1799999997</v>
      </c>
      <c r="R22" s="273"/>
    </row>
    <row r="23" spans="1:23" ht="20.100000000000001" customHeight="1">
      <c r="A23" s="351" t="s">
        <v>253</v>
      </c>
      <c r="B23" s="352">
        <v>30</v>
      </c>
      <c r="C23" s="353">
        <v>1.1000000000000001</v>
      </c>
      <c r="D23" s="353">
        <v>0.87</v>
      </c>
      <c r="E23" s="353">
        <v>0.63</v>
      </c>
      <c r="F23" s="354">
        <v>1251507.17</v>
      </c>
      <c r="G23" s="355">
        <v>698174.14</v>
      </c>
      <c r="H23" s="356"/>
      <c r="I23" s="273">
        <f t="shared" si="0"/>
        <v>58181.178333333337</v>
      </c>
      <c r="J23" s="274">
        <f t="shared" si="1"/>
        <v>21.510516044034514</v>
      </c>
      <c r="K23" s="274">
        <v>3</v>
      </c>
      <c r="L23" s="274">
        <v>0</v>
      </c>
      <c r="M23" s="274">
        <v>0</v>
      </c>
      <c r="N23" s="363">
        <v>3</v>
      </c>
      <c r="O23" s="273">
        <v>7976004.5700000003</v>
      </c>
      <c r="P23" s="273">
        <v>11488261.890000001</v>
      </c>
      <c r="Q23" s="273">
        <v>-3512257.32</v>
      </c>
      <c r="R23" s="273"/>
    </row>
    <row r="24" spans="1:23" ht="20.100000000000001" customHeight="1">
      <c r="A24" s="351" t="s">
        <v>254</v>
      </c>
      <c r="B24" s="352">
        <v>30</v>
      </c>
      <c r="C24" s="353">
        <v>3.09</v>
      </c>
      <c r="D24" s="353">
        <v>2.9</v>
      </c>
      <c r="E24" s="353">
        <v>2.66</v>
      </c>
      <c r="F24" s="354">
        <v>55736842.310000002</v>
      </c>
      <c r="G24" s="355">
        <v>10590035.890000001</v>
      </c>
      <c r="H24" s="356"/>
      <c r="I24" s="273">
        <f t="shared" si="0"/>
        <v>882502.99083333334</v>
      </c>
      <c r="J24" s="274">
        <f t="shared" si="1"/>
        <v>63.157680924535569</v>
      </c>
      <c r="K24" s="274">
        <v>0</v>
      </c>
      <c r="L24" s="274">
        <v>0</v>
      </c>
      <c r="M24" s="274">
        <v>0</v>
      </c>
      <c r="N24" s="357">
        <v>0</v>
      </c>
      <c r="O24" s="273">
        <v>70961768.939999998</v>
      </c>
      <c r="P24" s="273">
        <v>26303618.969999999</v>
      </c>
      <c r="Q24" s="273">
        <v>44658149.969999999</v>
      </c>
      <c r="R24" s="273"/>
    </row>
    <row r="25" spans="1:23" ht="20.100000000000001" customHeight="1">
      <c r="A25" s="351" t="s">
        <v>252</v>
      </c>
      <c r="B25" s="352">
        <v>10</v>
      </c>
      <c r="C25" s="353">
        <v>4.04</v>
      </c>
      <c r="D25" s="353">
        <v>3.67</v>
      </c>
      <c r="E25" s="353">
        <v>3.34</v>
      </c>
      <c r="F25" s="354">
        <v>15641249.49</v>
      </c>
      <c r="G25" s="355">
        <v>1472158.29</v>
      </c>
      <c r="H25" s="356"/>
      <c r="I25" s="273">
        <f t="shared" si="0"/>
        <v>122679.8575</v>
      </c>
      <c r="J25" s="274">
        <f t="shared" si="1"/>
        <v>127.4964758579052</v>
      </c>
      <c r="K25" s="274">
        <v>0</v>
      </c>
      <c r="L25" s="274">
        <v>0</v>
      </c>
      <c r="M25" s="274">
        <v>0</v>
      </c>
      <c r="N25" s="357">
        <v>0</v>
      </c>
      <c r="O25" s="273">
        <v>17174903.350000001</v>
      </c>
      <c r="P25" s="273">
        <v>4548221.2</v>
      </c>
      <c r="Q25" s="273">
        <v>12626682.15</v>
      </c>
      <c r="R25" s="273"/>
    </row>
    <row r="26" spans="1:23" ht="20.100000000000001" customHeight="1">
      <c r="A26" s="351" t="s">
        <v>258</v>
      </c>
      <c r="B26" s="352">
        <v>30</v>
      </c>
      <c r="C26" s="353">
        <v>1.81</v>
      </c>
      <c r="D26" s="353">
        <v>1.63</v>
      </c>
      <c r="E26" s="353">
        <v>1.24</v>
      </c>
      <c r="F26" s="354">
        <v>10497566.9</v>
      </c>
      <c r="G26" s="381">
        <v>-7256229.75</v>
      </c>
      <c r="H26" s="356"/>
      <c r="I26" s="273">
        <f t="shared" si="0"/>
        <v>-604685.8125</v>
      </c>
      <c r="J26" s="274">
        <f t="shared" si="1"/>
        <v>-17.36036580153764</v>
      </c>
      <c r="K26" s="274">
        <v>0</v>
      </c>
      <c r="L26" s="274">
        <v>1</v>
      </c>
      <c r="M26" s="274">
        <v>0</v>
      </c>
      <c r="N26" s="364">
        <v>1</v>
      </c>
      <c r="O26" s="273">
        <v>15886756.199999999</v>
      </c>
      <c r="P26" s="273">
        <v>11682279.800000001</v>
      </c>
      <c r="Q26" s="273">
        <v>4204476.4000000004</v>
      </c>
      <c r="R26" s="273"/>
    </row>
    <row r="27" spans="1:23" ht="20.100000000000001" customHeight="1">
      <c r="A27" s="351" t="s">
        <v>263</v>
      </c>
      <c r="B27" s="352">
        <v>10</v>
      </c>
      <c r="C27" s="380">
        <v>0.57999999999999996</v>
      </c>
      <c r="D27" s="380">
        <v>0.51</v>
      </c>
      <c r="E27" s="380">
        <v>0.26</v>
      </c>
      <c r="F27" s="382">
        <v>-3942666.32</v>
      </c>
      <c r="G27" s="355">
        <v>147284.13</v>
      </c>
      <c r="H27" s="356"/>
      <c r="I27" s="273">
        <f t="shared" si="0"/>
        <v>12273.6775</v>
      </c>
      <c r="J27" s="274">
        <f t="shared" si="1"/>
        <v>-321.22942125536537</v>
      </c>
      <c r="K27" s="274">
        <v>3</v>
      </c>
      <c r="L27" s="274">
        <v>1</v>
      </c>
      <c r="M27" s="274">
        <v>0</v>
      </c>
      <c r="N27" s="365">
        <v>4</v>
      </c>
      <c r="O27" s="273">
        <v>5535583.3899999997</v>
      </c>
      <c r="P27" s="273">
        <v>13024015.65</v>
      </c>
      <c r="Q27" s="273">
        <v>-7488432.2599999998</v>
      </c>
      <c r="R27" s="273"/>
    </row>
    <row r="28" spans="1:23" ht="20.100000000000001" customHeight="1">
      <c r="A28" s="351" t="s">
        <v>262</v>
      </c>
      <c r="B28" s="352">
        <v>10</v>
      </c>
      <c r="C28" s="353">
        <v>1.29</v>
      </c>
      <c r="D28" s="353">
        <v>1.1499999999999999</v>
      </c>
      <c r="E28" s="380">
        <v>0.79</v>
      </c>
      <c r="F28" s="354">
        <v>2344303.7999999998</v>
      </c>
      <c r="G28" s="381">
        <v>-2256774.63</v>
      </c>
      <c r="H28" s="356"/>
      <c r="I28" s="383">
        <f t="shared" si="0"/>
        <v>-188064.55249999999</v>
      </c>
      <c r="J28" s="274">
        <f t="shared" si="1"/>
        <v>-12.465420882545104</v>
      </c>
      <c r="K28" s="274">
        <v>2</v>
      </c>
      <c r="L28" s="274">
        <v>1</v>
      </c>
      <c r="M28" s="274">
        <v>0</v>
      </c>
      <c r="N28" s="363">
        <v>3</v>
      </c>
      <c r="O28" s="273">
        <v>6282332.9299999997</v>
      </c>
      <c r="P28" s="273">
        <v>7178490.9000000004</v>
      </c>
      <c r="Q28" s="273">
        <v>-896157.97</v>
      </c>
      <c r="R28" s="273"/>
    </row>
    <row r="29" spans="1:23" s="207" customFormat="1" ht="20.100000000000001" customHeight="1">
      <c r="A29" s="269"/>
      <c r="B29" s="270" t="s">
        <v>50</v>
      </c>
      <c r="C29" s="271"/>
      <c r="D29" s="271"/>
      <c r="E29" s="271"/>
      <c r="F29" s="272">
        <f>SUM(F13:F28)</f>
        <v>1331010858.8300004</v>
      </c>
      <c r="G29" s="272">
        <f t="shared" ref="G29:H29" si="2">SUM(G13:G28)</f>
        <v>299164762.81</v>
      </c>
      <c r="H29" s="272">
        <f t="shared" si="2"/>
        <v>0</v>
      </c>
      <c r="I29" s="273"/>
      <c r="J29" s="274"/>
      <c r="K29" s="274"/>
      <c r="L29" s="274"/>
      <c r="M29" s="274"/>
      <c r="N29" s="271"/>
      <c r="O29" s="275">
        <f>SUM(O13:O28)</f>
        <v>1012985510.13</v>
      </c>
      <c r="P29" s="275">
        <f>SUM(P13:P28)</f>
        <v>372722819.9799999</v>
      </c>
      <c r="Q29" s="275">
        <f>SUM(Q13:Q28)</f>
        <v>640262690.14999998</v>
      </c>
      <c r="R29" s="275">
        <f>SUM(R13:R23)</f>
        <v>0</v>
      </c>
    </row>
    <row r="30" spans="1:23" s="207" customFormat="1" ht="20.100000000000001" customHeight="1">
      <c r="A30" s="197" t="s">
        <v>305</v>
      </c>
      <c r="B30" s="208"/>
      <c r="C30" s="209"/>
      <c r="D30" s="209"/>
      <c r="E30" s="209"/>
      <c r="F30" s="209"/>
      <c r="G30" s="209"/>
      <c r="H30" s="209"/>
      <c r="I30" s="209"/>
      <c r="J30" s="210"/>
      <c r="K30" s="210"/>
      <c r="L30" s="210"/>
      <c r="M30" s="210"/>
      <c r="N30" s="209"/>
    </row>
    <row r="31" spans="1:23" s="207" customFormat="1" ht="20.100000000000001" customHeight="1">
      <c r="B31" s="208"/>
      <c r="C31" s="250"/>
      <c r="D31" s="250"/>
      <c r="E31" s="250"/>
      <c r="F31" s="209"/>
      <c r="G31" s="209"/>
      <c r="H31" s="209"/>
      <c r="I31" s="477"/>
      <c r="J31" s="477"/>
      <c r="K31" s="250"/>
      <c r="L31" s="250"/>
      <c r="M31" s="250"/>
      <c r="N31" s="209"/>
    </row>
    <row r="32" spans="1:23" s="207" customFormat="1" ht="20.100000000000001" customHeight="1">
      <c r="B32" s="208"/>
      <c r="C32" s="250"/>
      <c r="D32" s="250"/>
      <c r="E32" s="250"/>
      <c r="G32" s="209"/>
      <c r="H32" s="209"/>
      <c r="I32" s="477"/>
      <c r="J32" s="477"/>
      <c r="K32" s="250"/>
      <c r="L32" s="250"/>
      <c r="M32" s="250"/>
      <c r="N32" s="209"/>
    </row>
    <row r="33" spans="2:17" s="207" customFormat="1" ht="20.100000000000001" customHeight="1">
      <c r="B33" s="208"/>
      <c r="G33" s="209"/>
      <c r="H33" s="209"/>
      <c r="J33" s="195"/>
      <c r="K33" s="195"/>
      <c r="L33" s="195"/>
      <c r="M33" s="195"/>
      <c r="N33" s="209"/>
    </row>
    <row r="34" spans="2:17" s="207" customFormat="1" ht="20.100000000000001" customHeight="1">
      <c r="B34" s="208"/>
      <c r="C34" s="209"/>
      <c r="D34" s="209"/>
      <c r="E34" s="209"/>
      <c r="F34" s="209"/>
      <c r="G34" s="209"/>
      <c r="H34" s="209"/>
      <c r="I34" s="477"/>
      <c r="J34" s="477"/>
      <c r="K34" s="250"/>
      <c r="L34" s="250"/>
      <c r="M34" s="250"/>
      <c r="N34" s="209"/>
    </row>
    <row r="35" spans="2:17" s="207" customFormat="1" ht="30" customHeight="1">
      <c r="B35" s="208"/>
      <c r="C35" s="209"/>
      <c r="D35" s="209"/>
      <c r="E35" s="209"/>
      <c r="F35" s="209"/>
      <c r="G35" s="209"/>
      <c r="H35" s="209"/>
      <c r="I35" s="211"/>
      <c r="J35" s="195"/>
      <c r="K35" s="195"/>
      <c r="L35" s="195"/>
      <c r="M35" s="195"/>
      <c r="N35" s="209"/>
      <c r="Q35" s="212"/>
    </row>
    <row r="36" spans="2:17" s="207" customFormat="1" ht="30" customHeight="1">
      <c r="B36" s="208"/>
      <c r="C36" s="209"/>
      <c r="D36" s="209"/>
      <c r="E36" s="209"/>
      <c r="F36" s="209"/>
      <c r="G36" s="209"/>
      <c r="H36" s="209"/>
      <c r="I36" s="213"/>
      <c r="J36" s="210"/>
      <c r="K36" s="210"/>
      <c r="L36" s="210"/>
      <c r="M36" s="210"/>
      <c r="N36" s="209"/>
      <c r="Q36" s="212"/>
    </row>
    <row r="37" spans="2:17" s="207" customFormat="1" ht="30" customHeight="1">
      <c r="B37" s="208"/>
      <c r="C37" s="209"/>
      <c r="D37" s="209"/>
      <c r="E37" s="209"/>
      <c r="F37" s="209"/>
      <c r="G37" s="209"/>
      <c r="H37" s="209"/>
      <c r="I37" s="213"/>
      <c r="J37" s="210"/>
      <c r="K37" s="210"/>
      <c r="L37" s="210"/>
      <c r="M37" s="210"/>
      <c r="N37" s="209"/>
      <c r="Q37" s="212"/>
    </row>
    <row r="38" spans="2:17" s="207" customFormat="1" ht="30" customHeight="1">
      <c r="B38" s="194"/>
      <c r="C38" s="209"/>
      <c r="D38" s="209"/>
      <c r="E38" s="209"/>
      <c r="F38" s="209"/>
      <c r="G38" s="209"/>
      <c r="H38" s="209"/>
      <c r="I38" s="213"/>
      <c r="J38" s="210"/>
      <c r="K38" s="210"/>
      <c r="L38" s="210"/>
      <c r="M38" s="210"/>
      <c r="N38" s="209"/>
      <c r="Q38" s="212"/>
    </row>
    <row r="39" spans="2:17" s="207" customFormat="1" ht="30" customHeight="1">
      <c r="B39" s="194"/>
      <c r="C39" s="209"/>
      <c r="D39" s="209"/>
      <c r="E39" s="209"/>
      <c r="F39" s="209"/>
      <c r="G39" s="209"/>
      <c r="H39" s="209"/>
      <c r="I39" s="213"/>
      <c r="J39" s="210"/>
      <c r="K39" s="210"/>
      <c r="L39" s="210"/>
      <c r="M39" s="210"/>
      <c r="N39" s="209"/>
      <c r="Q39" s="212"/>
    </row>
    <row r="40" spans="2:17" s="207" customFormat="1" ht="30" customHeight="1">
      <c r="B40" s="194"/>
      <c r="C40" s="209"/>
      <c r="D40" s="209"/>
      <c r="E40" s="209"/>
      <c r="F40" s="209"/>
      <c r="G40" s="209"/>
      <c r="H40" s="209"/>
      <c r="I40" s="213"/>
      <c r="J40" s="210"/>
      <c r="K40" s="210"/>
      <c r="L40" s="210"/>
      <c r="M40" s="210"/>
      <c r="N40" s="209"/>
      <c r="Q40" s="212"/>
    </row>
    <row r="41" spans="2:17" s="207" customFormat="1" ht="30" customHeight="1">
      <c r="B41" s="208"/>
      <c r="C41" s="209"/>
      <c r="D41" s="209"/>
      <c r="E41" s="209"/>
      <c r="F41" s="209"/>
      <c r="G41" s="209"/>
      <c r="H41" s="209"/>
      <c r="I41" s="213"/>
      <c r="J41" s="210"/>
      <c r="K41" s="210"/>
      <c r="L41" s="210"/>
      <c r="M41" s="210"/>
      <c r="N41" s="209"/>
      <c r="Q41" s="212"/>
    </row>
    <row r="42" spans="2:17" s="207" customFormat="1" ht="30" customHeight="1">
      <c r="C42" s="209"/>
      <c r="D42" s="209"/>
      <c r="E42" s="209"/>
      <c r="F42" s="209"/>
      <c r="G42" s="209"/>
      <c r="H42" s="209"/>
      <c r="I42" s="213"/>
      <c r="J42" s="210"/>
      <c r="K42" s="210"/>
      <c r="L42" s="210"/>
      <c r="M42" s="210"/>
      <c r="N42" s="209"/>
    </row>
    <row r="43" spans="2:17" s="207" customFormat="1" ht="30" customHeight="1">
      <c r="B43" s="194"/>
      <c r="C43" s="209"/>
      <c r="D43" s="209"/>
      <c r="E43" s="209"/>
      <c r="F43" s="209"/>
      <c r="G43" s="209"/>
      <c r="H43" s="209"/>
      <c r="I43" s="213"/>
      <c r="J43" s="210"/>
      <c r="K43" s="210"/>
      <c r="L43" s="210"/>
      <c r="M43" s="210"/>
      <c r="N43" s="209"/>
    </row>
    <row r="44" spans="2:17" s="207" customFormat="1" ht="30" customHeight="1">
      <c r="B44" s="194"/>
      <c r="C44" s="209"/>
      <c r="D44" s="209"/>
      <c r="E44" s="209"/>
      <c r="F44" s="209"/>
      <c r="G44" s="209"/>
      <c r="H44" s="209"/>
      <c r="I44" s="213"/>
      <c r="J44" s="210"/>
      <c r="K44" s="210"/>
      <c r="L44" s="210"/>
      <c r="M44" s="210"/>
      <c r="N44" s="209"/>
    </row>
    <row r="45" spans="2:17" s="207" customFormat="1" ht="30" customHeight="1">
      <c r="B45" s="208"/>
      <c r="C45" s="209"/>
      <c r="D45" s="209"/>
      <c r="E45" s="209"/>
      <c r="F45" s="209"/>
      <c r="G45" s="209"/>
      <c r="H45" s="209"/>
      <c r="I45" s="213"/>
      <c r="J45" s="210"/>
      <c r="K45" s="210"/>
      <c r="L45" s="210"/>
      <c r="M45" s="210"/>
      <c r="N45" s="209"/>
    </row>
    <row r="46" spans="2:17" s="207" customFormat="1" ht="30" customHeight="1">
      <c r="B46" s="194"/>
      <c r="C46" s="209"/>
      <c r="D46" s="209"/>
      <c r="E46" s="209"/>
      <c r="F46" s="209"/>
      <c r="G46" s="209"/>
      <c r="H46" s="209"/>
      <c r="I46" s="213"/>
      <c r="J46" s="210"/>
      <c r="K46" s="210"/>
      <c r="L46" s="210"/>
      <c r="M46" s="210"/>
      <c r="N46" s="209"/>
    </row>
    <row r="47" spans="2:17" s="207" customFormat="1" ht="30" customHeight="1">
      <c r="B47" s="194"/>
      <c r="C47" s="209"/>
      <c r="D47" s="209"/>
      <c r="E47" s="209"/>
      <c r="F47" s="209"/>
      <c r="G47" s="209"/>
      <c r="H47" s="209"/>
      <c r="I47" s="213"/>
      <c r="J47" s="210"/>
      <c r="K47" s="210"/>
      <c r="L47" s="210"/>
      <c r="M47" s="210"/>
      <c r="N47" s="209"/>
    </row>
    <row r="48" spans="2:17" s="207" customFormat="1" ht="30" customHeight="1">
      <c r="B48" s="208"/>
      <c r="C48" s="209"/>
      <c r="D48" s="209"/>
      <c r="E48" s="209"/>
      <c r="F48" s="209"/>
      <c r="G48" s="209"/>
      <c r="H48" s="209"/>
      <c r="I48" s="213"/>
      <c r="J48" s="210"/>
      <c r="K48" s="210"/>
      <c r="L48" s="210"/>
      <c r="M48" s="210"/>
      <c r="N48" s="209"/>
    </row>
    <row r="49" spans="1:14" s="207" customFormat="1" ht="20.100000000000001" customHeight="1">
      <c r="A49" s="194"/>
      <c r="B49" s="208"/>
      <c r="C49" s="209"/>
      <c r="D49" s="209"/>
      <c r="E49" s="209"/>
      <c r="F49" s="209"/>
      <c r="G49" s="209"/>
      <c r="H49" s="209"/>
      <c r="I49" s="213"/>
      <c r="J49" s="210"/>
      <c r="K49" s="210"/>
      <c r="L49" s="210"/>
      <c r="M49" s="210"/>
      <c r="N49" s="209"/>
    </row>
    <row r="50" spans="1:14" s="207" customFormat="1" ht="20.100000000000001" customHeight="1">
      <c r="A50" s="194"/>
      <c r="B50" s="208"/>
      <c r="C50" s="209"/>
      <c r="D50" s="209"/>
      <c r="E50" s="209"/>
      <c r="F50" s="209"/>
      <c r="G50" s="209"/>
      <c r="H50" s="209"/>
      <c r="I50" s="213"/>
      <c r="J50" s="210"/>
      <c r="K50" s="210"/>
      <c r="L50" s="210"/>
      <c r="M50" s="210"/>
      <c r="N50" s="209"/>
    </row>
    <row r="51" spans="1:14" ht="20.100000000000001" customHeight="1">
      <c r="A51" s="212"/>
      <c r="I51" s="214"/>
    </row>
    <row r="52" spans="1:14" ht="20.100000000000001" customHeight="1">
      <c r="A52" s="212"/>
      <c r="I52" s="214"/>
    </row>
    <row r="53" spans="1:14" ht="20.100000000000001" customHeight="1">
      <c r="I53" s="214"/>
    </row>
    <row r="54" spans="1:14" ht="20.100000000000001" customHeight="1">
      <c r="I54" s="214"/>
    </row>
    <row r="57" spans="1:14" ht="20.100000000000001" customHeight="1">
      <c r="A57" s="194"/>
    </row>
  </sheetData>
  <mergeCells count="17">
    <mergeCell ref="M4:M5"/>
    <mergeCell ref="A1:Q1"/>
    <mergeCell ref="O4:Q4"/>
    <mergeCell ref="O5:Q5"/>
    <mergeCell ref="I34:J34"/>
    <mergeCell ref="A2:N2"/>
    <mergeCell ref="C4:E4"/>
    <mergeCell ref="F4:G4"/>
    <mergeCell ref="C5:E5"/>
    <mergeCell ref="H4:J4"/>
    <mergeCell ref="H5:J5"/>
    <mergeCell ref="A4:A12"/>
    <mergeCell ref="F5:G5"/>
    <mergeCell ref="I31:J31"/>
    <mergeCell ref="I32:J32"/>
    <mergeCell ref="K4:K5"/>
    <mergeCell ref="L4:L5"/>
  </mergeCells>
  <printOptions horizontalCentered="1"/>
  <pageMargins left="0" right="0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15" zoomScale="120" zoomScaleNormal="120" workbookViewId="0">
      <selection activeCell="M11" sqref="M11"/>
    </sheetView>
  </sheetViews>
  <sheetFormatPr defaultColWidth="9" defaultRowHeight="15"/>
  <cols>
    <col min="1" max="1" width="20.42578125" style="220" customWidth="1"/>
    <col min="2" max="2" width="6.140625" style="220" customWidth="1"/>
    <col min="3" max="6" width="7.5703125" style="220" customWidth="1"/>
    <col min="7" max="7" width="8.28515625" style="220" customWidth="1"/>
    <col min="8" max="8" width="9.42578125" style="220" customWidth="1"/>
    <col min="9" max="9" width="9" style="220" customWidth="1"/>
    <col min="10" max="10" width="9.5703125" style="220" customWidth="1"/>
    <col min="11" max="11" width="9.42578125" style="220" customWidth="1"/>
    <col min="12" max="12" width="11.7109375" style="220" customWidth="1"/>
    <col min="13" max="13" width="7.85546875" style="220" customWidth="1"/>
    <col min="14" max="14" width="9.7109375" style="220" customWidth="1"/>
    <col min="15" max="15" width="9.42578125" style="220" customWidth="1"/>
    <col min="16" max="16" width="7.42578125" style="220" customWidth="1"/>
    <col min="17" max="34" width="9" style="215"/>
    <col min="35" max="16384" width="9" style="220"/>
  </cols>
  <sheetData>
    <row r="1" spans="1:34" s="215" customFormat="1">
      <c r="A1" s="215" t="s">
        <v>134</v>
      </c>
      <c r="Q1" s="216"/>
    </row>
    <row r="2" spans="1:34" s="215" customFormat="1">
      <c r="A2" s="465" t="s">
        <v>101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216"/>
    </row>
    <row r="3" spans="1:34" s="215" customFormat="1">
      <c r="A3" s="141" t="s">
        <v>304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16"/>
    </row>
    <row r="4" spans="1:34" s="215" customFormat="1">
      <c r="A4" s="217"/>
      <c r="B4" s="217"/>
      <c r="C4" s="217"/>
      <c r="D4" s="217"/>
      <c r="E4" s="217"/>
      <c r="F4" s="217"/>
      <c r="G4" s="217"/>
      <c r="H4" s="217"/>
      <c r="I4" s="217"/>
      <c r="J4" s="482"/>
      <c r="K4" s="482"/>
      <c r="L4" s="482"/>
      <c r="M4" s="482"/>
      <c r="N4" s="482"/>
      <c r="O4" s="482"/>
      <c r="P4" s="482"/>
      <c r="Q4" s="216"/>
    </row>
    <row r="5" spans="1:34">
      <c r="A5" s="218"/>
      <c r="B5" s="219"/>
      <c r="C5" s="483" t="s">
        <v>558</v>
      </c>
      <c r="D5" s="484"/>
      <c r="E5" s="484"/>
      <c r="F5" s="485"/>
      <c r="G5" s="483" t="s">
        <v>110</v>
      </c>
      <c r="H5" s="485"/>
      <c r="I5" s="219" t="s">
        <v>37</v>
      </c>
      <c r="J5" s="483" t="s">
        <v>135</v>
      </c>
      <c r="K5" s="484"/>
      <c r="L5" s="484"/>
      <c r="M5" s="484"/>
      <c r="N5" s="484"/>
      <c r="O5" s="484"/>
      <c r="P5" s="485"/>
      <c r="Q5" s="216"/>
    </row>
    <row r="6" spans="1:34">
      <c r="A6" s="218"/>
      <c r="B6" s="221" t="s">
        <v>97</v>
      </c>
      <c r="C6" s="483" t="s">
        <v>106</v>
      </c>
      <c r="D6" s="485"/>
      <c r="E6" s="483" t="s">
        <v>107</v>
      </c>
      <c r="F6" s="485"/>
      <c r="G6" s="222" t="s">
        <v>108</v>
      </c>
      <c r="H6" s="222" t="s">
        <v>109</v>
      </c>
      <c r="I6" s="221" t="s">
        <v>41</v>
      </c>
      <c r="J6" s="221" t="s">
        <v>31</v>
      </c>
      <c r="K6" s="221" t="s">
        <v>32</v>
      </c>
      <c r="L6" s="222" t="s">
        <v>33</v>
      </c>
      <c r="M6" s="221" t="s">
        <v>37</v>
      </c>
      <c r="N6" s="221" t="s">
        <v>31</v>
      </c>
      <c r="O6" s="221" t="s">
        <v>32</v>
      </c>
      <c r="P6" s="219" t="s">
        <v>37</v>
      </c>
      <c r="Q6" s="216"/>
      <c r="S6" s="223"/>
      <c r="T6" s="223"/>
    </row>
    <row r="7" spans="1:34">
      <c r="A7" s="224" t="s">
        <v>0</v>
      </c>
      <c r="B7" s="221" t="s">
        <v>98</v>
      </c>
      <c r="C7" s="221" t="s">
        <v>108</v>
      </c>
      <c r="D7" s="221" t="s">
        <v>109</v>
      </c>
      <c r="E7" s="221" t="s">
        <v>108</v>
      </c>
      <c r="F7" s="221" t="s">
        <v>109</v>
      </c>
      <c r="G7" s="221">
        <v>100</v>
      </c>
      <c r="H7" s="221">
        <v>50</v>
      </c>
      <c r="I7" s="221" t="s">
        <v>111</v>
      </c>
      <c r="J7" s="221" t="s">
        <v>34</v>
      </c>
      <c r="K7" s="221" t="s">
        <v>35</v>
      </c>
      <c r="L7" s="225" t="s">
        <v>36</v>
      </c>
      <c r="M7" s="221" t="s">
        <v>41</v>
      </c>
      <c r="N7" s="221" t="s">
        <v>34</v>
      </c>
      <c r="O7" s="221" t="s">
        <v>35</v>
      </c>
      <c r="P7" s="221" t="s">
        <v>41</v>
      </c>
      <c r="Q7" s="216"/>
      <c r="R7" s="216"/>
    </row>
    <row r="8" spans="1:34">
      <c r="A8" s="218"/>
      <c r="B8" s="221"/>
      <c r="C8" s="221" t="s">
        <v>114</v>
      </c>
      <c r="D8" s="221" t="s">
        <v>114</v>
      </c>
      <c r="E8" s="221" t="s">
        <v>114</v>
      </c>
      <c r="F8" s="221" t="s">
        <v>114</v>
      </c>
      <c r="G8" s="221" t="s">
        <v>41</v>
      </c>
      <c r="H8" s="221" t="s">
        <v>41</v>
      </c>
      <c r="I8" s="221" t="s">
        <v>112</v>
      </c>
      <c r="J8" s="221" t="s">
        <v>38</v>
      </c>
      <c r="K8" s="221" t="s">
        <v>39</v>
      </c>
      <c r="L8" s="222" t="s">
        <v>40</v>
      </c>
      <c r="M8" s="225" t="s">
        <v>108</v>
      </c>
      <c r="N8" s="221" t="s">
        <v>38</v>
      </c>
      <c r="O8" s="221" t="s">
        <v>39</v>
      </c>
      <c r="P8" s="221" t="s">
        <v>109</v>
      </c>
      <c r="Q8" s="216"/>
      <c r="S8" s="226"/>
    </row>
    <row r="9" spans="1:34">
      <c r="A9" s="227"/>
      <c r="B9" s="228"/>
      <c r="C9" s="228"/>
      <c r="D9" s="228"/>
      <c r="E9" s="228"/>
      <c r="F9" s="228"/>
      <c r="G9" s="228"/>
      <c r="H9" s="228"/>
      <c r="I9" s="228"/>
      <c r="J9" s="228" t="s">
        <v>42</v>
      </c>
      <c r="K9" s="228" t="s">
        <v>43</v>
      </c>
      <c r="L9" s="335" t="s">
        <v>44</v>
      </c>
      <c r="M9" s="228"/>
      <c r="N9" s="228" t="s">
        <v>46</v>
      </c>
      <c r="O9" s="228" t="s">
        <v>45</v>
      </c>
      <c r="P9" s="228"/>
      <c r="Q9" s="216"/>
      <c r="S9" s="226"/>
    </row>
    <row r="10" spans="1:34">
      <c r="A10" s="332" t="s">
        <v>250</v>
      </c>
      <c r="B10" s="333">
        <v>522</v>
      </c>
      <c r="C10" s="334" t="s">
        <v>113</v>
      </c>
      <c r="D10" s="334" t="s">
        <v>113</v>
      </c>
      <c r="E10" s="333"/>
      <c r="F10" s="334"/>
      <c r="G10" s="231">
        <v>100</v>
      </c>
      <c r="H10" s="231">
        <v>50</v>
      </c>
      <c r="I10" s="231">
        <f>SUM(G10:H10)</f>
        <v>150</v>
      </c>
      <c r="J10" s="232">
        <v>10</v>
      </c>
      <c r="K10" s="232">
        <v>60</v>
      </c>
      <c r="L10" s="232">
        <v>30</v>
      </c>
      <c r="M10" s="232">
        <f t="shared" ref="M10:M25" si="0">SUM(J10:L10)</f>
        <v>100</v>
      </c>
      <c r="N10" s="232">
        <v>15</v>
      </c>
      <c r="O10" s="232">
        <v>35</v>
      </c>
      <c r="P10" s="232">
        <f t="shared" ref="P10:P25" si="1">SUM(N10:O10)</f>
        <v>50</v>
      </c>
      <c r="Q10" s="216"/>
      <c r="S10" s="226"/>
    </row>
    <row r="11" spans="1:34">
      <c r="A11" s="329" t="s">
        <v>251</v>
      </c>
      <c r="B11" s="229">
        <v>180</v>
      </c>
      <c r="C11" s="230" t="s">
        <v>113</v>
      </c>
      <c r="D11" s="230" t="s">
        <v>113</v>
      </c>
      <c r="E11" s="229"/>
      <c r="F11" s="229"/>
      <c r="G11" s="237">
        <v>100</v>
      </c>
      <c r="H11" s="237">
        <v>50</v>
      </c>
      <c r="I11" s="237">
        <f t="shared" ref="I11:I25" si="2">SUM(G11:H11)</f>
        <v>150</v>
      </c>
      <c r="J11" s="238">
        <v>10</v>
      </c>
      <c r="K11" s="238">
        <v>50</v>
      </c>
      <c r="L11" s="238">
        <v>10</v>
      </c>
      <c r="M11" s="344">
        <f t="shared" si="0"/>
        <v>70</v>
      </c>
      <c r="N11" s="238">
        <v>15</v>
      </c>
      <c r="O11" s="238">
        <v>25</v>
      </c>
      <c r="P11" s="344">
        <f t="shared" si="1"/>
        <v>40</v>
      </c>
      <c r="S11" s="223"/>
      <c r="U11" s="223"/>
    </row>
    <row r="12" spans="1:34" s="193" customFormat="1">
      <c r="A12" s="282" t="s">
        <v>261</v>
      </c>
      <c r="B12" s="233">
        <v>30</v>
      </c>
      <c r="C12" s="234" t="s">
        <v>113</v>
      </c>
      <c r="D12" s="234" t="s">
        <v>113</v>
      </c>
      <c r="E12" s="191"/>
      <c r="F12" s="191"/>
      <c r="G12" s="237">
        <v>100</v>
      </c>
      <c r="H12" s="237">
        <v>50</v>
      </c>
      <c r="I12" s="237">
        <f t="shared" si="2"/>
        <v>150</v>
      </c>
      <c r="J12" s="238">
        <v>10</v>
      </c>
      <c r="K12" s="238">
        <v>60</v>
      </c>
      <c r="L12" s="238">
        <v>30</v>
      </c>
      <c r="M12" s="328">
        <f t="shared" si="0"/>
        <v>100</v>
      </c>
      <c r="N12" s="238">
        <v>15</v>
      </c>
      <c r="O12" s="238">
        <v>35</v>
      </c>
      <c r="P12" s="328">
        <f t="shared" si="1"/>
        <v>50</v>
      </c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</row>
    <row r="13" spans="1:34">
      <c r="A13" s="329" t="s">
        <v>265</v>
      </c>
      <c r="B13" s="229">
        <v>60</v>
      </c>
      <c r="C13" s="230" t="s">
        <v>113</v>
      </c>
      <c r="D13" s="230" t="s">
        <v>113</v>
      </c>
      <c r="E13" s="229"/>
      <c r="F13" s="229"/>
      <c r="G13" s="237">
        <v>100</v>
      </c>
      <c r="H13" s="237">
        <v>50</v>
      </c>
      <c r="I13" s="237">
        <f t="shared" si="2"/>
        <v>150</v>
      </c>
      <c r="J13" s="238">
        <v>10</v>
      </c>
      <c r="K13" s="238">
        <v>60</v>
      </c>
      <c r="L13" s="238">
        <v>30</v>
      </c>
      <c r="M13" s="238">
        <f t="shared" si="0"/>
        <v>100</v>
      </c>
      <c r="N13" s="238">
        <v>15</v>
      </c>
      <c r="O13" s="238">
        <v>35</v>
      </c>
      <c r="P13" s="238">
        <f t="shared" si="1"/>
        <v>50</v>
      </c>
    </row>
    <row r="14" spans="1:34">
      <c r="A14" s="329" t="s">
        <v>259</v>
      </c>
      <c r="B14" s="229">
        <v>30</v>
      </c>
      <c r="C14" s="230" t="s">
        <v>113</v>
      </c>
      <c r="D14" s="230" t="s">
        <v>113</v>
      </c>
      <c r="E14" s="229"/>
      <c r="F14" s="230"/>
      <c r="G14" s="237">
        <v>100</v>
      </c>
      <c r="H14" s="237">
        <v>50</v>
      </c>
      <c r="I14" s="237">
        <f t="shared" si="2"/>
        <v>150</v>
      </c>
      <c r="J14" s="238">
        <v>10</v>
      </c>
      <c r="K14" s="238">
        <v>60</v>
      </c>
      <c r="L14" s="238">
        <v>30</v>
      </c>
      <c r="M14" s="238">
        <f t="shared" si="0"/>
        <v>100</v>
      </c>
      <c r="N14" s="236">
        <v>15</v>
      </c>
      <c r="O14" s="236">
        <v>35</v>
      </c>
      <c r="P14" s="236">
        <f t="shared" si="1"/>
        <v>50</v>
      </c>
    </row>
    <row r="15" spans="1:34">
      <c r="A15" s="329" t="s">
        <v>264</v>
      </c>
      <c r="B15" s="229">
        <v>30</v>
      </c>
      <c r="C15" s="230" t="s">
        <v>113</v>
      </c>
      <c r="D15" s="230" t="s">
        <v>113</v>
      </c>
      <c r="E15" s="229"/>
      <c r="F15" s="229"/>
      <c r="G15" s="237">
        <v>100</v>
      </c>
      <c r="H15" s="237">
        <v>50</v>
      </c>
      <c r="I15" s="237">
        <f t="shared" si="2"/>
        <v>150</v>
      </c>
      <c r="J15" s="238">
        <v>10</v>
      </c>
      <c r="K15" s="238">
        <v>60</v>
      </c>
      <c r="L15" s="238">
        <v>30</v>
      </c>
      <c r="M15" s="238">
        <f t="shared" si="0"/>
        <v>100</v>
      </c>
      <c r="N15" s="238">
        <v>15</v>
      </c>
      <c r="O15" s="238">
        <v>35</v>
      </c>
      <c r="P15" s="238">
        <f t="shared" si="1"/>
        <v>50</v>
      </c>
    </row>
    <row r="16" spans="1:34">
      <c r="A16" s="329" t="s">
        <v>255</v>
      </c>
      <c r="B16" s="229">
        <v>60</v>
      </c>
      <c r="C16" s="230" t="s">
        <v>113</v>
      </c>
      <c r="D16" s="230" t="s">
        <v>113</v>
      </c>
      <c r="E16" s="229"/>
      <c r="F16" s="330"/>
      <c r="G16" s="237">
        <v>100</v>
      </c>
      <c r="H16" s="237">
        <v>50</v>
      </c>
      <c r="I16" s="237">
        <f t="shared" si="2"/>
        <v>150</v>
      </c>
      <c r="J16" s="238">
        <v>10</v>
      </c>
      <c r="K16" s="238">
        <v>60</v>
      </c>
      <c r="L16" s="238">
        <v>30</v>
      </c>
      <c r="M16" s="238">
        <f t="shared" si="0"/>
        <v>100</v>
      </c>
      <c r="N16" s="236">
        <v>15</v>
      </c>
      <c r="O16" s="236">
        <v>35</v>
      </c>
      <c r="P16" s="236">
        <f t="shared" si="1"/>
        <v>50</v>
      </c>
      <c r="AA16" s="226"/>
      <c r="AB16" s="226"/>
      <c r="AC16" s="226"/>
      <c r="AD16" s="226"/>
    </row>
    <row r="17" spans="1:28">
      <c r="A17" s="329" t="s">
        <v>260</v>
      </c>
      <c r="B17" s="229">
        <v>30</v>
      </c>
      <c r="C17" s="230" t="s">
        <v>113</v>
      </c>
      <c r="D17" s="230" t="s">
        <v>113</v>
      </c>
      <c r="E17" s="229"/>
      <c r="F17" s="229"/>
      <c r="G17" s="237">
        <v>100</v>
      </c>
      <c r="H17" s="237">
        <v>50</v>
      </c>
      <c r="I17" s="237">
        <f t="shared" si="2"/>
        <v>150</v>
      </c>
      <c r="J17" s="238">
        <v>10</v>
      </c>
      <c r="K17" s="238">
        <v>50</v>
      </c>
      <c r="L17" s="238">
        <v>10</v>
      </c>
      <c r="M17" s="344">
        <f t="shared" si="0"/>
        <v>70</v>
      </c>
      <c r="N17" s="236">
        <v>15</v>
      </c>
      <c r="O17" s="236">
        <v>30</v>
      </c>
      <c r="P17" s="345">
        <f t="shared" si="1"/>
        <v>45</v>
      </c>
      <c r="Z17" s="223"/>
    </row>
    <row r="18" spans="1:28">
      <c r="A18" s="329" t="s">
        <v>257</v>
      </c>
      <c r="B18" s="229">
        <v>30</v>
      </c>
      <c r="C18" s="230" t="s">
        <v>113</v>
      </c>
      <c r="D18" s="230" t="s">
        <v>113</v>
      </c>
      <c r="E18" s="229"/>
      <c r="F18" s="229"/>
      <c r="G18" s="237">
        <v>100</v>
      </c>
      <c r="H18" s="237">
        <v>50</v>
      </c>
      <c r="I18" s="237">
        <f t="shared" si="2"/>
        <v>150</v>
      </c>
      <c r="J18" s="238">
        <v>10</v>
      </c>
      <c r="K18" s="238">
        <v>60</v>
      </c>
      <c r="L18" s="238">
        <v>30</v>
      </c>
      <c r="M18" s="238">
        <f t="shared" si="0"/>
        <v>100</v>
      </c>
      <c r="N18" s="238">
        <v>15</v>
      </c>
      <c r="O18" s="238">
        <v>35</v>
      </c>
      <c r="P18" s="238">
        <f t="shared" si="1"/>
        <v>50</v>
      </c>
      <c r="AB18" s="223"/>
    </row>
    <row r="19" spans="1:28">
      <c r="A19" s="329" t="s">
        <v>256</v>
      </c>
      <c r="B19" s="229">
        <v>30</v>
      </c>
      <c r="C19" s="230" t="s">
        <v>113</v>
      </c>
      <c r="D19" s="230" t="s">
        <v>113</v>
      </c>
      <c r="E19" s="229"/>
      <c r="F19" s="229"/>
      <c r="G19" s="237">
        <v>100</v>
      </c>
      <c r="H19" s="237">
        <v>50</v>
      </c>
      <c r="I19" s="237">
        <f t="shared" si="2"/>
        <v>150</v>
      </c>
      <c r="J19" s="238">
        <v>10</v>
      </c>
      <c r="K19" s="238">
        <v>60</v>
      </c>
      <c r="L19" s="238">
        <v>30</v>
      </c>
      <c r="M19" s="238">
        <f t="shared" si="0"/>
        <v>100</v>
      </c>
      <c r="N19" s="238">
        <v>15</v>
      </c>
      <c r="O19" s="331">
        <v>35</v>
      </c>
      <c r="P19" s="238">
        <f t="shared" si="1"/>
        <v>50</v>
      </c>
      <c r="AB19" s="223"/>
    </row>
    <row r="20" spans="1:28">
      <c r="A20" s="329" t="s">
        <v>253</v>
      </c>
      <c r="B20" s="229">
        <v>30</v>
      </c>
      <c r="C20" s="230" t="s">
        <v>113</v>
      </c>
      <c r="D20" s="230" t="s">
        <v>113</v>
      </c>
      <c r="E20" s="229"/>
      <c r="F20" s="229"/>
      <c r="G20" s="237">
        <v>100</v>
      </c>
      <c r="H20" s="237">
        <v>50</v>
      </c>
      <c r="I20" s="237">
        <f t="shared" si="2"/>
        <v>150</v>
      </c>
      <c r="J20" s="238">
        <v>10</v>
      </c>
      <c r="K20" s="236">
        <v>60</v>
      </c>
      <c r="L20" s="236">
        <v>30</v>
      </c>
      <c r="M20" s="236">
        <f t="shared" si="0"/>
        <v>100</v>
      </c>
      <c r="N20" s="238">
        <v>15</v>
      </c>
      <c r="O20" s="238">
        <v>20</v>
      </c>
      <c r="P20" s="344">
        <f t="shared" si="1"/>
        <v>35</v>
      </c>
      <c r="AB20" s="223"/>
    </row>
    <row r="21" spans="1:28">
      <c r="A21" s="329" t="s">
        <v>254</v>
      </c>
      <c r="B21" s="229">
        <v>30</v>
      </c>
      <c r="C21" s="230" t="s">
        <v>113</v>
      </c>
      <c r="D21" s="230" t="s">
        <v>113</v>
      </c>
      <c r="E21" s="229"/>
      <c r="F21" s="229"/>
      <c r="G21" s="237">
        <v>100</v>
      </c>
      <c r="H21" s="237">
        <v>50</v>
      </c>
      <c r="I21" s="237">
        <f t="shared" si="2"/>
        <v>150</v>
      </c>
      <c r="J21" s="238">
        <v>10</v>
      </c>
      <c r="K21" s="236">
        <v>60</v>
      </c>
      <c r="L21" s="236">
        <v>30</v>
      </c>
      <c r="M21" s="236">
        <f t="shared" si="0"/>
        <v>100</v>
      </c>
      <c r="N21" s="238">
        <v>15</v>
      </c>
      <c r="O21" s="331">
        <v>35</v>
      </c>
      <c r="P21" s="238">
        <f t="shared" si="1"/>
        <v>50</v>
      </c>
      <c r="AB21" s="223"/>
    </row>
    <row r="22" spans="1:28">
      <c r="A22" s="329" t="s">
        <v>252</v>
      </c>
      <c r="B22" s="229">
        <v>10</v>
      </c>
      <c r="C22" s="230" t="s">
        <v>113</v>
      </c>
      <c r="D22" s="230" t="s">
        <v>113</v>
      </c>
      <c r="E22" s="229"/>
      <c r="F22" s="229"/>
      <c r="G22" s="237">
        <v>100</v>
      </c>
      <c r="H22" s="237">
        <v>50</v>
      </c>
      <c r="I22" s="237">
        <f t="shared" si="2"/>
        <v>150</v>
      </c>
      <c r="J22" s="238">
        <v>10</v>
      </c>
      <c r="K22" s="236">
        <v>50</v>
      </c>
      <c r="L22" s="236">
        <v>30</v>
      </c>
      <c r="M22" s="345">
        <f t="shared" si="0"/>
        <v>90</v>
      </c>
      <c r="N22" s="238">
        <v>15</v>
      </c>
      <c r="O22" s="331">
        <v>35</v>
      </c>
      <c r="P22" s="238">
        <f t="shared" si="1"/>
        <v>50</v>
      </c>
      <c r="AB22" s="223"/>
    </row>
    <row r="23" spans="1:28">
      <c r="A23" s="329" t="s">
        <v>258</v>
      </c>
      <c r="B23" s="229">
        <v>30</v>
      </c>
      <c r="C23" s="230" t="s">
        <v>113</v>
      </c>
      <c r="D23" s="230" t="s">
        <v>113</v>
      </c>
      <c r="E23" s="229"/>
      <c r="F23" s="229"/>
      <c r="G23" s="237">
        <v>100</v>
      </c>
      <c r="H23" s="237">
        <v>50</v>
      </c>
      <c r="I23" s="237">
        <f t="shared" si="2"/>
        <v>150</v>
      </c>
      <c r="J23" s="238">
        <v>10</v>
      </c>
      <c r="K23" s="236">
        <v>60</v>
      </c>
      <c r="L23" s="236">
        <v>30</v>
      </c>
      <c r="M23" s="236">
        <f t="shared" si="0"/>
        <v>100</v>
      </c>
      <c r="N23" s="238">
        <v>15</v>
      </c>
      <c r="O23" s="238">
        <v>30</v>
      </c>
      <c r="P23" s="344">
        <f t="shared" si="1"/>
        <v>45</v>
      </c>
      <c r="AB23" s="223"/>
    </row>
    <row r="24" spans="1:28">
      <c r="A24" s="329" t="s">
        <v>263</v>
      </c>
      <c r="B24" s="229">
        <v>10</v>
      </c>
      <c r="C24" s="230" t="s">
        <v>113</v>
      </c>
      <c r="D24" s="230" t="s">
        <v>113</v>
      </c>
      <c r="E24" s="229"/>
      <c r="F24" s="229"/>
      <c r="G24" s="237">
        <v>100</v>
      </c>
      <c r="H24" s="237">
        <v>50</v>
      </c>
      <c r="I24" s="237">
        <f t="shared" si="2"/>
        <v>150</v>
      </c>
      <c r="J24" s="238">
        <v>10</v>
      </c>
      <c r="K24" s="236">
        <v>60</v>
      </c>
      <c r="L24" s="236">
        <v>30</v>
      </c>
      <c r="M24" s="236">
        <f t="shared" si="0"/>
        <v>100</v>
      </c>
      <c r="N24" s="238">
        <v>15</v>
      </c>
      <c r="O24" s="331">
        <v>35</v>
      </c>
      <c r="P24" s="238">
        <f t="shared" si="1"/>
        <v>50</v>
      </c>
      <c r="AB24" s="223"/>
    </row>
    <row r="25" spans="1:28">
      <c r="A25" s="336" t="s">
        <v>262</v>
      </c>
      <c r="B25" s="337">
        <v>10</v>
      </c>
      <c r="C25" s="338" t="s">
        <v>113</v>
      </c>
      <c r="D25" s="338" t="s">
        <v>113</v>
      </c>
      <c r="E25" s="337"/>
      <c r="F25" s="337"/>
      <c r="G25" s="239">
        <v>100</v>
      </c>
      <c r="H25" s="239">
        <v>50</v>
      </c>
      <c r="I25" s="239">
        <f t="shared" si="2"/>
        <v>150</v>
      </c>
      <c r="J25" s="339">
        <v>10</v>
      </c>
      <c r="K25" s="240">
        <v>60</v>
      </c>
      <c r="L25" s="240">
        <v>30</v>
      </c>
      <c r="M25" s="240">
        <f t="shared" si="0"/>
        <v>100</v>
      </c>
      <c r="N25" s="339">
        <v>15</v>
      </c>
      <c r="O25" s="340">
        <v>35</v>
      </c>
      <c r="P25" s="339">
        <f t="shared" si="1"/>
        <v>50</v>
      </c>
      <c r="AB25" s="223"/>
    </row>
    <row r="26" spans="1:28">
      <c r="A26" s="341"/>
      <c r="B26" s="241" t="s">
        <v>37</v>
      </c>
      <c r="C26" s="241">
        <v>16</v>
      </c>
      <c r="D26" s="241">
        <v>16</v>
      </c>
      <c r="E26" s="241">
        <v>0</v>
      </c>
      <c r="F26" s="241">
        <v>0</v>
      </c>
      <c r="G26" s="242">
        <f>SUM(G10:G25)</f>
        <v>1600</v>
      </c>
      <c r="H26" s="242">
        <f>SUM(H10:H25)</f>
        <v>800</v>
      </c>
      <c r="I26" s="242">
        <f>SUM(I10:I25)</f>
        <v>2400</v>
      </c>
      <c r="J26" s="342">
        <f>SUM(J10:J25)</f>
        <v>160</v>
      </c>
      <c r="K26" s="342">
        <f t="shared" ref="K26:L26" si="3">SUM(K10:K25)</f>
        <v>930</v>
      </c>
      <c r="L26" s="342">
        <f t="shared" si="3"/>
        <v>440</v>
      </c>
      <c r="M26" s="342">
        <f>SUM(J26:L26)</f>
        <v>1530</v>
      </c>
      <c r="N26" s="342">
        <f>SUM(N10:N25)</f>
        <v>240</v>
      </c>
      <c r="O26" s="342">
        <f>SUM(O10:O25)</f>
        <v>525</v>
      </c>
      <c r="P26" s="342">
        <f>SUM(N26:O26)</f>
        <v>765</v>
      </c>
      <c r="AB26" s="223"/>
    </row>
    <row r="27" spans="1:28">
      <c r="A27" s="341"/>
      <c r="B27" s="244" t="s">
        <v>47</v>
      </c>
      <c r="C27" s="245">
        <v>100</v>
      </c>
      <c r="D27" s="245">
        <v>100</v>
      </c>
      <c r="E27" s="245">
        <v>0</v>
      </c>
      <c r="F27" s="245">
        <v>0</v>
      </c>
      <c r="G27" s="243">
        <f>G26*100/1600</f>
        <v>100</v>
      </c>
      <c r="H27" s="243">
        <f>H26*100/800</f>
        <v>100</v>
      </c>
      <c r="I27" s="243">
        <f>I26*100/2400</f>
        <v>100</v>
      </c>
      <c r="J27" s="342"/>
      <c r="K27" s="342"/>
      <c r="L27" s="342"/>
      <c r="M27" s="243">
        <f>M26/M28*100</f>
        <v>95.625</v>
      </c>
      <c r="N27" s="343"/>
      <c r="O27" s="343"/>
      <c r="P27" s="243">
        <f>P26/P28*100</f>
        <v>95.625</v>
      </c>
    </row>
    <row r="28" spans="1:28">
      <c r="A28" s="147" t="s">
        <v>559</v>
      </c>
      <c r="B28" s="246"/>
      <c r="C28" s="246"/>
      <c r="D28" s="246"/>
      <c r="E28" s="246"/>
      <c r="F28" s="246"/>
      <c r="G28" s="246"/>
      <c r="H28" s="246"/>
      <c r="I28" s="246"/>
      <c r="J28" s="247"/>
      <c r="K28" s="247"/>
      <c r="L28" s="247"/>
      <c r="M28" s="248">
        <v>1600</v>
      </c>
      <c r="N28" s="249"/>
      <c r="O28" s="249"/>
      <c r="P28" s="248">
        <f>16*50</f>
        <v>800</v>
      </c>
    </row>
    <row r="29" spans="1:28">
      <c r="A29" s="198" t="s">
        <v>560</v>
      </c>
      <c r="B29" s="246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8"/>
      <c r="N29" s="249"/>
      <c r="O29" s="249"/>
      <c r="P29" s="248"/>
    </row>
    <row r="30" spans="1:28">
      <c r="A30" s="199" t="s">
        <v>121</v>
      </c>
      <c r="B30" s="246"/>
      <c r="C30" s="246"/>
      <c r="D30" s="246"/>
      <c r="E30" s="246"/>
      <c r="F30" s="246"/>
      <c r="G30" s="246"/>
      <c r="H30" s="246"/>
      <c r="I30" s="246"/>
      <c r="J30" s="247"/>
      <c r="K30" s="247"/>
      <c r="L30" s="247"/>
      <c r="M30" s="248"/>
      <c r="N30" s="249"/>
      <c r="O30" s="249"/>
      <c r="P30" s="248"/>
    </row>
    <row r="31" spans="1:28">
      <c r="A31" s="215" t="s">
        <v>561</v>
      </c>
      <c r="B31" s="246"/>
      <c r="C31" s="246"/>
      <c r="D31" s="246"/>
      <c r="E31" s="246"/>
      <c r="F31" s="246"/>
      <c r="G31" s="246"/>
      <c r="H31" s="246"/>
      <c r="I31" s="246"/>
      <c r="J31" s="247"/>
      <c r="K31" s="247"/>
      <c r="L31" s="247"/>
      <c r="M31" s="248"/>
      <c r="N31" s="249"/>
      <c r="O31" s="249"/>
      <c r="P31" s="248"/>
    </row>
    <row r="32" spans="1:28">
      <c r="A32" s="215"/>
      <c r="B32" s="246"/>
      <c r="C32" s="246"/>
      <c r="D32" s="246"/>
      <c r="E32" s="246"/>
      <c r="F32" s="246"/>
      <c r="G32" s="246"/>
      <c r="H32" s="246"/>
      <c r="I32" s="246"/>
      <c r="J32" s="247"/>
      <c r="K32" s="247"/>
      <c r="L32" s="247"/>
      <c r="M32" s="248"/>
      <c r="N32" s="249"/>
      <c r="O32" s="249"/>
      <c r="P32" s="248"/>
    </row>
    <row r="33" spans="1:16">
      <c r="A33" s="215"/>
      <c r="B33" s="246"/>
      <c r="C33" s="246"/>
      <c r="D33" s="246"/>
      <c r="E33" s="246"/>
      <c r="F33" s="246"/>
      <c r="G33" s="246"/>
      <c r="H33" s="246"/>
      <c r="I33" s="246"/>
      <c r="J33" s="247"/>
      <c r="K33" s="247"/>
      <c r="L33" s="247"/>
      <c r="M33" s="248"/>
      <c r="N33" s="249"/>
      <c r="O33" s="249"/>
      <c r="P33" s="248"/>
    </row>
    <row r="34" spans="1:16">
      <c r="A34" s="215"/>
      <c r="B34" s="246"/>
      <c r="C34" s="246"/>
      <c r="D34" s="246"/>
      <c r="E34" s="246"/>
      <c r="F34" s="246"/>
      <c r="G34" s="246"/>
      <c r="H34" s="246"/>
      <c r="I34" s="246"/>
      <c r="J34" s="247"/>
      <c r="K34" s="247"/>
      <c r="L34" s="247"/>
      <c r="M34" s="248"/>
      <c r="N34" s="249"/>
      <c r="O34" s="249"/>
      <c r="P34" s="248"/>
    </row>
    <row r="35" spans="1:16">
      <c r="A35" s="215"/>
      <c r="B35" s="246"/>
      <c r="C35" s="246"/>
      <c r="D35" s="246"/>
      <c r="E35" s="246"/>
      <c r="F35" s="246"/>
      <c r="G35" s="246"/>
      <c r="H35" s="246"/>
      <c r="I35" s="246"/>
      <c r="J35" s="247"/>
      <c r="K35" s="247"/>
      <c r="L35" s="247"/>
      <c r="M35" s="248"/>
      <c r="N35" s="249"/>
      <c r="O35" s="249"/>
      <c r="P35" s="248"/>
    </row>
    <row r="36" spans="1:16">
      <c r="A36" s="215"/>
      <c r="B36" s="246"/>
      <c r="C36" s="246"/>
      <c r="D36" s="246"/>
      <c r="E36" s="246"/>
      <c r="F36" s="246"/>
      <c r="G36" s="246"/>
      <c r="H36" s="246"/>
      <c r="I36" s="246"/>
      <c r="J36" s="247"/>
      <c r="K36" s="247"/>
      <c r="L36" s="247"/>
      <c r="M36" s="248"/>
      <c r="N36" s="249"/>
      <c r="O36" s="249"/>
      <c r="P36" s="248"/>
    </row>
    <row r="37" spans="1:16">
      <c r="A37" s="215"/>
      <c r="B37" s="246"/>
      <c r="C37" s="246"/>
      <c r="D37" s="246"/>
      <c r="E37" s="246"/>
      <c r="F37" s="246"/>
      <c r="G37" s="246"/>
      <c r="H37" s="246"/>
      <c r="I37" s="246"/>
      <c r="J37" s="247"/>
      <c r="K37" s="247"/>
      <c r="L37" s="247"/>
      <c r="M37" s="248"/>
      <c r="N37" s="249"/>
      <c r="O37" s="249"/>
      <c r="P37" s="248"/>
    </row>
  </sheetData>
  <mergeCells count="7">
    <mergeCell ref="J4:P4"/>
    <mergeCell ref="J5:P5"/>
    <mergeCell ref="A2:P2"/>
    <mergeCell ref="C6:D6"/>
    <mergeCell ref="E6:F6"/>
    <mergeCell ref="C5:F5"/>
    <mergeCell ref="G5:H5"/>
  </mergeCells>
  <pageMargins left="0.39370078740157483" right="0.39370078740157483" top="0.78740157480314965" bottom="0.78740157480314965" header="0.31496062992125984" footer="0.31496062992125984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opLeftCell="A4" zoomScale="90" zoomScaleNormal="90" workbookViewId="0">
      <pane ySplit="2430" topLeftCell="A31" activePane="bottomLeft"/>
      <selection activeCell="B23" sqref="B23"/>
      <selection pane="bottomLeft" activeCell="M40" sqref="M40"/>
    </sheetView>
  </sheetViews>
  <sheetFormatPr defaultRowHeight="20.100000000000001" customHeight="1"/>
  <cols>
    <col min="1" max="1" width="38.140625" customWidth="1"/>
    <col min="2" max="12" width="5.5703125" customWidth="1"/>
    <col min="13" max="17" width="5.5703125" style="327" customWidth="1"/>
    <col min="18" max="18" width="7.140625" customWidth="1"/>
    <col min="19" max="19" width="5" customWidth="1"/>
    <col min="20" max="20" width="33.42578125" customWidth="1"/>
  </cols>
  <sheetData>
    <row r="1" spans="1:20" s="1" customFormat="1" ht="20.100000000000001" customHeight="1">
      <c r="A1" s="1" t="s">
        <v>562</v>
      </c>
      <c r="M1" s="327"/>
      <c r="N1" s="327"/>
      <c r="O1" s="327"/>
      <c r="P1" s="327"/>
      <c r="Q1" s="327"/>
    </row>
    <row r="2" spans="1:20" s="1" customFormat="1" ht="20.100000000000001" customHeight="1">
      <c r="A2" s="1" t="s">
        <v>137</v>
      </c>
      <c r="M2" s="327"/>
      <c r="N2" s="327"/>
      <c r="O2" s="327"/>
      <c r="P2" s="327"/>
      <c r="Q2" s="327"/>
    </row>
    <row r="3" spans="1:20" s="1" customFormat="1" ht="20.100000000000001" customHeight="1">
      <c r="A3" s="1" t="s">
        <v>304</v>
      </c>
      <c r="M3" s="327"/>
      <c r="N3" s="327"/>
      <c r="O3" s="327"/>
      <c r="P3" s="327"/>
      <c r="Q3" s="327"/>
    </row>
    <row r="4" spans="1:20" s="26" customFormat="1" ht="120.75" customHeight="1">
      <c r="A4" s="24" t="s">
        <v>88</v>
      </c>
      <c r="B4" s="27" t="s">
        <v>563</v>
      </c>
      <c r="C4" s="27" t="s">
        <v>564</v>
      </c>
      <c r="D4" s="27" t="s">
        <v>565</v>
      </c>
      <c r="E4" s="27" t="s">
        <v>566</v>
      </c>
      <c r="F4" s="27" t="s">
        <v>567</v>
      </c>
      <c r="G4" s="27" t="s">
        <v>568</v>
      </c>
      <c r="H4" s="27" t="s">
        <v>569</v>
      </c>
      <c r="I4" s="27" t="s">
        <v>570</v>
      </c>
      <c r="J4" s="27" t="s">
        <v>571</v>
      </c>
      <c r="K4" s="27" t="s">
        <v>572</v>
      </c>
      <c r="L4" s="27" t="s">
        <v>573</v>
      </c>
      <c r="M4" s="346" t="s">
        <v>574</v>
      </c>
      <c r="N4" s="346" t="s">
        <v>575</v>
      </c>
      <c r="O4" s="346" t="s">
        <v>576</v>
      </c>
      <c r="P4" s="346" t="s">
        <v>577</v>
      </c>
      <c r="Q4" s="346" t="s">
        <v>578</v>
      </c>
      <c r="R4" s="28" t="s">
        <v>37</v>
      </c>
      <c r="S4" s="27" t="s">
        <v>86</v>
      </c>
      <c r="T4" s="25" t="s">
        <v>48</v>
      </c>
    </row>
    <row r="5" spans="1:20" s="1" customFormat="1" ht="20.100000000000001" customHeight="1">
      <c r="A5" s="12" t="s">
        <v>87</v>
      </c>
      <c r="B5" s="13"/>
      <c r="C5" s="13"/>
      <c r="D5" s="29"/>
      <c r="E5" s="17"/>
      <c r="F5" s="17"/>
      <c r="G5" s="13"/>
      <c r="H5" s="13"/>
      <c r="I5" s="13"/>
      <c r="J5" s="13"/>
      <c r="K5" s="13"/>
      <c r="L5" s="13"/>
      <c r="M5" s="29"/>
      <c r="N5" s="29"/>
      <c r="O5" s="29"/>
      <c r="P5" s="29"/>
      <c r="Q5" s="29"/>
      <c r="R5" s="14"/>
      <c r="S5" s="13"/>
      <c r="T5" s="14"/>
    </row>
    <row r="6" spans="1:20" ht="20.100000000000001" customHeight="1">
      <c r="A6" s="15" t="s">
        <v>90</v>
      </c>
      <c r="B6" s="16"/>
      <c r="C6" s="17"/>
      <c r="D6" s="17"/>
      <c r="E6" s="17" t="s">
        <v>56</v>
      </c>
      <c r="F6" s="17" t="s">
        <v>56</v>
      </c>
      <c r="G6" s="17"/>
      <c r="H6" s="30"/>
      <c r="I6" s="17" t="s">
        <v>56</v>
      </c>
      <c r="J6" s="17"/>
      <c r="K6" s="17"/>
      <c r="L6" s="32" t="s">
        <v>56</v>
      </c>
      <c r="M6" s="32"/>
      <c r="N6" s="17" t="s">
        <v>56</v>
      </c>
      <c r="O6" s="32" t="s">
        <v>56</v>
      </c>
      <c r="P6" s="32"/>
      <c r="Q6" s="32"/>
      <c r="R6" s="30">
        <v>6</v>
      </c>
      <c r="S6" s="30"/>
      <c r="T6" s="15"/>
    </row>
    <row r="7" spans="1:20" s="1" customFormat="1" ht="20.100000000000001" customHeight="1">
      <c r="A7" s="15" t="s">
        <v>65</v>
      </c>
      <c r="B7" s="16"/>
      <c r="C7" s="17" t="s">
        <v>56</v>
      </c>
      <c r="D7" s="17" t="s">
        <v>56</v>
      </c>
      <c r="E7" s="17" t="s">
        <v>56</v>
      </c>
      <c r="F7" s="30"/>
      <c r="G7" s="17"/>
      <c r="H7" s="17" t="s">
        <v>56</v>
      </c>
      <c r="I7" s="17"/>
      <c r="J7" s="30"/>
      <c r="K7" s="30"/>
      <c r="L7" s="17" t="s">
        <v>56</v>
      </c>
      <c r="M7" s="17"/>
      <c r="N7" s="17" t="s">
        <v>56</v>
      </c>
      <c r="O7" s="17" t="s">
        <v>56</v>
      </c>
      <c r="P7" s="17"/>
      <c r="Q7" s="17"/>
      <c r="R7" s="30">
        <v>7</v>
      </c>
      <c r="S7" s="30">
        <v>3</v>
      </c>
      <c r="T7" s="15"/>
    </row>
    <row r="8" spans="1:20" ht="20.100000000000001" customHeight="1">
      <c r="A8" s="15" t="s">
        <v>66</v>
      </c>
      <c r="B8" s="16"/>
      <c r="C8" s="17"/>
      <c r="D8" s="18"/>
      <c r="E8" s="30"/>
      <c r="F8" s="30"/>
      <c r="G8" s="30"/>
      <c r="H8" s="30"/>
      <c r="I8" s="17"/>
      <c r="J8" s="30"/>
      <c r="K8" s="32"/>
      <c r="L8" s="30"/>
      <c r="M8" s="30"/>
      <c r="N8" s="30"/>
      <c r="O8" s="30"/>
      <c r="P8" s="30"/>
      <c r="Q8" s="30"/>
      <c r="R8" s="30">
        <v>0</v>
      </c>
      <c r="S8" s="30"/>
      <c r="T8" s="15"/>
    </row>
    <row r="9" spans="1:20" ht="20.100000000000001" customHeight="1">
      <c r="A9" s="15" t="s">
        <v>67</v>
      </c>
      <c r="B9" s="17" t="s">
        <v>56</v>
      </c>
      <c r="C9" s="17"/>
      <c r="D9" s="17" t="s">
        <v>56</v>
      </c>
      <c r="E9" s="17"/>
      <c r="F9" s="30"/>
      <c r="G9" s="17" t="s">
        <v>56</v>
      </c>
      <c r="H9" s="17"/>
      <c r="I9" s="17"/>
      <c r="J9" s="17" t="s">
        <v>56</v>
      </c>
      <c r="K9" s="30"/>
      <c r="L9" s="17"/>
      <c r="M9" s="17" t="s">
        <v>56</v>
      </c>
      <c r="N9" s="17" t="s">
        <v>56</v>
      </c>
      <c r="O9" s="17" t="s">
        <v>56</v>
      </c>
      <c r="P9" s="17"/>
      <c r="Q9" s="17" t="s">
        <v>56</v>
      </c>
      <c r="R9" s="30">
        <v>8</v>
      </c>
      <c r="S9" s="30">
        <v>2</v>
      </c>
      <c r="T9" s="15"/>
    </row>
    <row r="10" spans="1:20" ht="20.100000000000001" customHeight="1">
      <c r="A10" s="15" t="s">
        <v>68</v>
      </c>
      <c r="B10" s="16"/>
      <c r="C10" s="16"/>
      <c r="D10" s="17" t="s">
        <v>56</v>
      </c>
      <c r="E10" s="17" t="s">
        <v>56</v>
      </c>
      <c r="F10" s="17" t="s">
        <v>56</v>
      </c>
      <c r="G10" s="17" t="s">
        <v>56</v>
      </c>
      <c r="H10" s="17" t="s">
        <v>56</v>
      </c>
      <c r="I10" s="17" t="s">
        <v>56</v>
      </c>
      <c r="J10" s="17" t="s">
        <v>56</v>
      </c>
      <c r="K10" s="17"/>
      <c r="L10" s="30"/>
      <c r="M10" s="17" t="s">
        <v>56</v>
      </c>
      <c r="N10" s="30"/>
      <c r="O10" s="30"/>
      <c r="P10" s="30"/>
      <c r="Q10" s="17" t="s">
        <v>56</v>
      </c>
      <c r="R10" s="30">
        <v>9</v>
      </c>
      <c r="S10" s="30">
        <v>1</v>
      </c>
      <c r="T10" s="15"/>
    </row>
    <row r="11" spans="1:20" ht="20.100000000000001" customHeight="1">
      <c r="A11" s="15" t="s">
        <v>69</v>
      </c>
      <c r="B11" s="17"/>
      <c r="C11" s="17"/>
      <c r="D11" s="17" t="s">
        <v>56</v>
      </c>
      <c r="E11" s="30"/>
      <c r="F11" s="17"/>
      <c r="G11" s="17"/>
      <c r="H11" s="17"/>
      <c r="I11" s="17" t="s">
        <v>56</v>
      </c>
      <c r="J11" s="17" t="s">
        <v>56</v>
      </c>
      <c r="K11" s="30"/>
      <c r="L11" s="17" t="s">
        <v>56</v>
      </c>
      <c r="M11" s="17" t="s">
        <v>56</v>
      </c>
      <c r="N11" s="17"/>
      <c r="O11" s="17" t="s">
        <v>56</v>
      </c>
      <c r="P11" s="17"/>
      <c r="Q11" s="17"/>
      <c r="R11" s="30">
        <v>6</v>
      </c>
      <c r="S11" s="30"/>
      <c r="T11" s="15"/>
    </row>
    <row r="12" spans="1:20" ht="20.100000000000001" customHeight="1">
      <c r="A12" s="15" t="s">
        <v>70</v>
      </c>
      <c r="B12" s="17"/>
      <c r="C12" s="17"/>
      <c r="D12" s="17"/>
      <c r="E12" s="17"/>
      <c r="F12" s="17" t="s">
        <v>56</v>
      </c>
      <c r="G12" s="17" t="s">
        <v>56</v>
      </c>
      <c r="H12" s="17" t="s">
        <v>56</v>
      </c>
      <c r="I12" s="17"/>
      <c r="J12" s="17" t="s">
        <v>56</v>
      </c>
      <c r="K12" s="17" t="s">
        <v>56</v>
      </c>
      <c r="L12" s="17"/>
      <c r="M12" s="17"/>
      <c r="N12" s="17"/>
      <c r="O12" s="17" t="s">
        <v>56</v>
      </c>
      <c r="P12" s="17"/>
      <c r="Q12" s="17" t="s">
        <v>56</v>
      </c>
      <c r="R12" s="30">
        <v>7</v>
      </c>
      <c r="S12" s="30">
        <v>3</v>
      </c>
      <c r="T12" s="15"/>
    </row>
    <row r="13" spans="1:20" ht="20.100000000000001" customHeight="1">
      <c r="A13" s="15" t="s">
        <v>71</v>
      </c>
      <c r="B13" s="17" t="s">
        <v>56</v>
      </c>
      <c r="C13" s="17" t="s">
        <v>56</v>
      </c>
      <c r="D13" s="17" t="s">
        <v>56</v>
      </c>
      <c r="E13" s="17"/>
      <c r="F13" s="17"/>
      <c r="G13" s="17" t="s">
        <v>56</v>
      </c>
      <c r="H13" s="30"/>
      <c r="I13" s="17"/>
      <c r="J13" s="30"/>
      <c r="K13" s="30"/>
      <c r="L13" s="30"/>
      <c r="M13" s="30"/>
      <c r="N13" s="30"/>
      <c r="O13" s="30"/>
      <c r="P13" s="30"/>
      <c r="Q13" s="30"/>
      <c r="R13" s="30">
        <v>4</v>
      </c>
      <c r="S13" s="30"/>
      <c r="T13" s="15"/>
    </row>
    <row r="14" spans="1:20" ht="20.100000000000001" customHeight="1">
      <c r="A14" s="19" t="s">
        <v>72</v>
      </c>
      <c r="B14" s="17"/>
      <c r="C14" s="20"/>
      <c r="D14" s="17" t="s">
        <v>56</v>
      </c>
      <c r="E14" s="17"/>
      <c r="F14" s="33"/>
      <c r="G14" s="17" t="s">
        <v>56</v>
      </c>
      <c r="H14" s="33"/>
      <c r="I14" s="17"/>
      <c r="J14" s="33"/>
      <c r="K14" s="34" t="s">
        <v>56</v>
      </c>
      <c r="L14" s="17"/>
      <c r="M14" s="347"/>
      <c r="N14" s="347" t="s">
        <v>56</v>
      </c>
      <c r="O14" s="347"/>
      <c r="P14" s="347"/>
      <c r="Q14" s="347" t="s">
        <v>56</v>
      </c>
      <c r="R14" s="33">
        <v>5</v>
      </c>
      <c r="S14" s="33"/>
      <c r="T14" s="19"/>
    </row>
    <row r="15" spans="1:20" ht="20.100000000000001" customHeight="1">
      <c r="A15" s="5" t="s">
        <v>37</v>
      </c>
      <c r="B15" s="2">
        <v>2</v>
      </c>
      <c r="C15" s="4">
        <v>2</v>
      </c>
      <c r="D15" s="2">
        <v>6</v>
      </c>
      <c r="E15" s="4">
        <v>3</v>
      </c>
      <c r="F15" s="4">
        <v>3</v>
      </c>
      <c r="G15" s="4">
        <v>5</v>
      </c>
      <c r="H15" s="4">
        <v>3</v>
      </c>
      <c r="I15" s="4">
        <v>3</v>
      </c>
      <c r="J15" s="4">
        <v>4</v>
      </c>
      <c r="K15" s="4">
        <v>2</v>
      </c>
      <c r="L15" s="4">
        <v>3</v>
      </c>
      <c r="M15" s="37">
        <v>3</v>
      </c>
      <c r="N15" s="37">
        <v>4</v>
      </c>
      <c r="O15" s="37">
        <v>5</v>
      </c>
      <c r="P15" s="37">
        <v>0</v>
      </c>
      <c r="Q15" s="37">
        <v>4</v>
      </c>
      <c r="R15" s="4"/>
      <c r="S15" s="4"/>
      <c r="T15" s="3"/>
    </row>
    <row r="16" spans="1:20" s="1" customFormat="1" ht="20.100000000000001" customHeight="1">
      <c r="A16" s="5"/>
      <c r="B16" s="2"/>
      <c r="C16" s="4"/>
      <c r="D16" s="2"/>
      <c r="E16" s="4"/>
      <c r="F16" s="4"/>
      <c r="G16" s="4"/>
      <c r="H16" s="4"/>
      <c r="I16" s="4"/>
      <c r="J16" s="4"/>
      <c r="K16" s="4"/>
      <c r="L16" s="4"/>
      <c r="M16" s="37"/>
      <c r="N16" s="37"/>
      <c r="O16" s="37"/>
      <c r="P16" s="37"/>
      <c r="Q16" s="37"/>
      <c r="R16" s="4"/>
      <c r="S16" s="4"/>
      <c r="T16" s="3"/>
    </row>
    <row r="17" spans="1:38" ht="20.100000000000001" customHeight="1">
      <c r="A17" s="5" t="s">
        <v>86</v>
      </c>
      <c r="B17" s="4"/>
      <c r="C17" s="4"/>
      <c r="D17" s="4">
        <v>1</v>
      </c>
      <c r="E17" s="4"/>
      <c r="F17" s="4"/>
      <c r="G17" s="4">
        <v>2</v>
      </c>
      <c r="H17" s="4"/>
      <c r="I17" s="4"/>
      <c r="J17" s="4">
        <v>3</v>
      </c>
      <c r="K17" s="4"/>
      <c r="L17" s="4"/>
      <c r="M17" s="37"/>
      <c r="N17" s="37">
        <v>3</v>
      </c>
      <c r="O17" s="37">
        <v>2</v>
      </c>
      <c r="P17" s="37"/>
      <c r="Q17" s="37">
        <v>3</v>
      </c>
      <c r="R17" s="4"/>
      <c r="S17" s="4"/>
      <c r="T17" s="3"/>
    </row>
    <row r="18" spans="1:38" s="1" customFormat="1" ht="20.100000000000001" customHeight="1">
      <c r="A18" s="31" t="s">
        <v>102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9"/>
    </row>
    <row r="19" spans="1:38" s="1" customFormat="1" ht="20.100000000000001" customHeight="1">
      <c r="A19" s="31" t="s">
        <v>131</v>
      </c>
      <c r="B19" s="39" t="s">
        <v>579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9"/>
    </row>
    <row r="20" spans="1:38" s="1" customFormat="1" ht="20.100000000000001" customHeight="1">
      <c r="A20" s="31" t="s">
        <v>132</v>
      </c>
      <c r="B20" s="39" t="s">
        <v>580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9"/>
    </row>
    <row r="21" spans="1:38" ht="20.100000000000001" customHeight="1">
      <c r="B21" s="40" t="s">
        <v>581</v>
      </c>
    </row>
    <row r="22" spans="1:38" s="1" customFormat="1" ht="20.100000000000001" customHeight="1">
      <c r="B22" s="39" t="s">
        <v>582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</row>
    <row r="23" spans="1:38" s="1" customFormat="1" ht="20.100000000000001" customHeight="1">
      <c r="A23" s="31" t="s">
        <v>133</v>
      </c>
      <c r="B23" s="39" t="s">
        <v>583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9"/>
      <c r="W23" s="348" t="s">
        <v>563</v>
      </c>
      <c r="X23" s="348" t="s">
        <v>564</v>
      </c>
      <c r="Y23" s="348" t="s">
        <v>565</v>
      </c>
      <c r="Z23" s="348" t="s">
        <v>566</v>
      </c>
      <c r="AA23" s="348" t="s">
        <v>567</v>
      </c>
      <c r="AB23" s="348" t="s">
        <v>568</v>
      </c>
      <c r="AC23" s="348" t="s">
        <v>569</v>
      </c>
      <c r="AD23" s="348" t="s">
        <v>570</v>
      </c>
      <c r="AE23" s="348" t="s">
        <v>571</v>
      </c>
      <c r="AF23" s="348" t="s">
        <v>572</v>
      </c>
      <c r="AG23" s="348" t="s">
        <v>573</v>
      </c>
      <c r="AH23" s="348" t="s">
        <v>574</v>
      </c>
      <c r="AI23" s="348" t="s">
        <v>575</v>
      </c>
      <c r="AJ23" s="348" t="s">
        <v>576</v>
      </c>
      <c r="AK23" s="348" t="s">
        <v>577</v>
      </c>
      <c r="AL23" s="348" t="s">
        <v>578</v>
      </c>
    </row>
    <row r="24" spans="1:38" s="1" customFormat="1" ht="20.100000000000001" customHeight="1">
      <c r="A24" s="31" t="s">
        <v>584</v>
      </c>
      <c r="B24" s="39" t="s">
        <v>585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</row>
    <row r="25" spans="1:38" ht="128.25" customHeight="1">
      <c r="A25" s="42" t="s">
        <v>89</v>
      </c>
      <c r="B25" s="27" t="s">
        <v>563</v>
      </c>
      <c r="C25" s="27" t="s">
        <v>564</v>
      </c>
      <c r="D25" s="27" t="s">
        <v>565</v>
      </c>
      <c r="E25" s="27" t="s">
        <v>566</v>
      </c>
      <c r="F25" s="27" t="s">
        <v>567</v>
      </c>
      <c r="G25" s="27" t="s">
        <v>568</v>
      </c>
      <c r="H25" s="27" t="s">
        <v>569</v>
      </c>
      <c r="I25" s="27" t="s">
        <v>570</v>
      </c>
      <c r="J25" s="27" t="s">
        <v>571</v>
      </c>
      <c r="K25" s="27" t="s">
        <v>572</v>
      </c>
      <c r="L25" s="27" t="s">
        <v>573</v>
      </c>
      <c r="M25" s="346" t="s">
        <v>574</v>
      </c>
      <c r="N25" s="346" t="s">
        <v>575</v>
      </c>
      <c r="O25" s="346" t="s">
        <v>576</v>
      </c>
      <c r="P25" s="346" t="s">
        <v>577</v>
      </c>
      <c r="Q25" s="346" t="s">
        <v>578</v>
      </c>
      <c r="R25" s="28" t="s">
        <v>37</v>
      </c>
      <c r="S25" s="27" t="s">
        <v>86</v>
      </c>
      <c r="T25" s="42" t="s">
        <v>48</v>
      </c>
    </row>
    <row r="26" spans="1:38" ht="20.100000000000001" customHeight="1">
      <c r="A26" s="23" t="s">
        <v>73</v>
      </c>
      <c r="B26" s="17"/>
      <c r="C26" s="17" t="s">
        <v>56</v>
      </c>
      <c r="D26" s="17" t="s">
        <v>56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7" t="s">
        <v>56</v>
      </c>
      <c r="K26" s="35" t="s">
        <v>56</v>
      </c>
      <c r="L26" s="17"/>
      <c r="M26" s="35" t="s">
        <v>56</v>
      </c>
      <c r="N26" s="35" t="s">
        <v>56</v>
      </c>
      <c r="O26" s="35" t="s">
        <v>56</v>
      </c>
      <c r="P26" s="35"/>
      <c r="Q26" s="35" t="s">
        <v>56</v>
      </c>
      <c r="R26" s="43">
        <v>13</v>
      </c>
      <c r="S26" s="43"/>
      <c r="T26" s="23"/>
    </row>
    <row r="27" spans="1:38" ht="20.100000000000001" customHeight="1">
      <c r="A27" s="15" t="s">
        <v>74</v>
      </c>
      <c r="B27" s="17" t="s">
        <v>56</v>
      </c>
      <c r="C27" s="17" t="s">
        <v>56</v>
      </c>
      <c r="D27" s="17" t="s">
        <v>56</v>
      </c>
      <c r="E27" s="17" t="s">
        <v>56</v>
      </c>
      <c r="F27" s="17" t="s">
        <v>56</v>
      </c>
      <c r="G27" s="17" t="s">
        <v>56</v>
      </c>
      <c r="H27" s="17" t="s">
        <v>56</v>
      </c>
      <c r="I27" s="17" t="s">
        <v>56</v>
      </c>
      <c r="J27" s="17" t="s">
        <v>56</v>
      </c>
      <c r="K27" s="17" t="s">
        <v>56</v>
      </c>
      <c r="L27" s="18"/>
      <c r="M27" s="17" t="s">
        <v>56</v>
      </c>
      <c r="N27" s="17" t="s">
        <v>56</v>
      </c>
      <c r="O27" s="17" t="s">
        <v>56</v>
      </c>
      <c r="P27" s="17" t="s">
        <v>56</v>
      </c>
      <c r="Q27" s="17" t="s">
        <v>56</v>
      </c>
      <c r="R27" s="30">
        <v>15</v>
      </c>
      <c r="S27" s="30">
        <v>2</v>
      </c>
      <c r="T27" s="15"/>
    </row>
    <row r="28" spans="1:38" ht="20.100000000000001" customHeight="1">
      <c r="A28" s="15" t="s">
        <v>75</v>
      </c>
      <c r="B28" s="17" t="s">
        <v>56</v>
      </c>
      <c r="C28" s="17" t="s">
        <v>56</v>
      </c>
      <c r="D28" s="17" t="s">
        <v>56</v>
      </c>
      <c r="E28" s="17" t="s">
        <v>56</v>
      </c>
      <c r="F28" s="17" t="s">
        <v>56</v>
      </c>
      <c r="G28" s="17" t="s">
        <v>56</v>
      </c>
      <c r="H28" s="17" t="s">
        <v>56</v>
      </c>
      <c r="I28" s="18"/>
      <c r="J28" s="17" t="s">
        <v>56</v>
      </c>
      <c r="K28" s="17" t="s">
        <v>56</v>
      </c>
      <c r="L28" s="17" t="s">
        <v>56</v>
      </c>
      <c r="M28" s="17" t="s">
        <v>56</v>
      </c>
      <c r="N28" s="17" t="s">
        <v>56</v>
      </c>
      <c r="O28" s="17" t="s">
        <v>56</v>
      </c>
      <c r="P28" s="18"/>
      <c r="Q28" s="17" t="s">
        <v>56</v>
      </c>
      <c r="R28" s="30">
        <v>14</v>
      </c>
      <c r="S28" s="30">
        <v>3</v>
      </c>
      <c r="T28" s="15"/>
    </row>
    <row r="29" spans="1:38" ht="20.100000000000001" customHeight="1">
      <c r="A29" s="15" t="s">
        <v>76</v>
      </c>
      <c r="B29" s="17" t="s">
        <v>56</v>
      </c>
      <c r="C29" s="17" t="s">
        <v>56</v>
      </c>
      <c r="D29" s="17" t="s">
        <v>56</v>
      </c>
      <c r="E29" s="17" t="s">
        <v>56</v>
      </c>
      <c r="F29" s="17" t="s">
        <v>56</v>
      </c>
      <c r="G29" s="17" t="s">
        <v>56</v>
      </c>
      <c r="H29" s="17" t="s">
        <v>56</v>
      </c>
      <c r="I29" s="17" t="s">
        <v>56</v>
      </c>
      <c r="J29" s="17" t="s">
        <v>56</v>
      </c>
      <c r="K29" s="17" t="s">
        <v>56</v>
      </c>
      <c r="L29" s="17" t="s">
        <v>56</v>
      </c>
      <c r="M29" s="17" t="s">
        <v>56</v>
      </c>
      <c r="N29" s="17" t="s">
        <v>56</v>
      </c>
      <c r="O29" s="17" t="s">
        <v>56</v>
      </c>
      <c r="P29" s="17" t="s">
        <v>56</v>
      </c>
      <c r="Q29" s="17" t="s">
        <v>56</v>
      </c>
      <c r="R29" s="30">
        <v>16</v>
      </c>
      <c r="S29" s="30">
        <v>1</v>
      </c>
      <c r="T29" s="15"/>
    </row>
    <row r="30" spans="1:38" ht="20.100000000000001" customHeight="1">
      <c r="A30" s="15" t="s">
        <v>77</v>
      </c>
      <c r="B30" s="18"/>
      <c r="C30" s="18"/>
      <c r="D30" s="17" t="s">
        <v>56</v>
      </c>
      <c r="E30" s="17" t="s">
        <v>56</v>
      </c>
      <c r="F30" s="17" t="s">
        <v>56</v>
      </c>
      <c r="G30" s="17" t="s">
        <v>56</v>
      </c>
      <c r="H30" s="17" t="s">
        <v>56</v>
      </c>
      <c r="I30" s="17" t="s">
        <v>56</v>
      </c>
      <c r="J30" s="17" t="s">
        <v>56</v>
      </c>
      <c r="K30" s="17" t="s">
        <v>56</v>
      </c>
      <c r="L30" s="17" t="s">
        <v>56</v>
      </c>
      <c r="M30" s="17" t="s">
        <v>56</v>
      </c>
      <c r="N30" s="17" t="s">
        <v>56</v>
      </c>
      <c r="O30" s="17" t="s">
        <v>56</v>
      </c>
      <c r="P30" s="17" t="s">
        <v>56</v>
      </c>
      <c r="Q30" s="17" t="s">
        <v>56</v>
      </c>
      <c r="R30" s="30">
        <v>14</v>
      </c>
      <c r="S30" s="30">
        <v>3</v>
      </c>
      <c r="T30" s="15"/>
    </row>
    <row r="31" spans="1:38" ht="20.100000000000001" customHeight="1">
      <c r="A31" s="15" t="s">
        <v>78</v>
      </c>
      <c r="B31" s="17" t="s">
        <v>56</v>
      </c>
      <c r="C31" s="17" t="s">
        <v>56</v>
      </c>
      <c r="D31" s="17" t="s">
        <v>56</v>
      </c>
      <c r="E31" s="17" t="s">
        <v>56</v>
      </c>
      <c r="F31" s="17" t="s">
        <v>56</v>
      </c>
      <c r="G31" s="17" t="s">
        <v>56</v>
      </c>
      <c r="H31" s="17" t="s">
        <v>56</v>
      </c>
      <c r="I31" s="17" t="s">
        <v>56</v>
      </c>
      <c r="J31" s="17" t="s">
        <v>56</v>
      </c>
      <c r="K31" s="17" t="s">
        <v>56</v>
      </c>
      <c r="L31" s="17" t="s">
        <v>56</v>
      </c>
      <c r="M31" s="17" t="s">
        <v>56</v>
      </c>
      <c r="N31" s="17" t="s">
        <v>56</v>
      </c>
      <c r="O31" s="17" t="s">
        <v>56</v>
      </c>
      <c r="P31" s="17" t="s">
        <v>56</v>
      </c>
      <c r="Q31" s="17" t="s">
        <v>56</v>
      </c>
      <c r="R31" s="30">
        <v>16</v>
      </c>
      <c r="S31" s="30">
        <v>1</v>
      </c>
      <c r="T31" s="15"/>
    </row>
    <row r="32" spans="1:38" ht="20.100000000000001" customHeight="1">
      <c r="A32" s="15" t="s">
        <v>79</v>
      </c>
      <c r="B32" s="17"/>
      <c r="C32" s="17" t="s">
        <v>56</v>
      </c>
      <c r="D32" s="17" t="s">
        <v>56</v>
      </c>
      <c r="E32" s="17" t="s">
        <v>56</v>
      </c>
      <c r="F32" s="17" t="s">
        <v>56</v>
      </c>
      <c r="G32" s="17" t="s">
        <v>56</v>
      </c>
      <c r="H32" s="17" t="s">
        <v>56</v>
      </c>
      <c r="I32" s="17" t="s">
        <v>56</v>
      </c>
      <c r="J32" s="18"/>
      <c r="K32" s="17" t="s">
        <v>56</v>
      </c>
      <c r="L32" s="17"/>
      <c r="M32" s="17"/>
      <c r="N32" s="17" t="s">
        <v>56</v>
      </c>
      <c r="O32" s="17" t="s">
        <v>56</v>
      </c>
      <c r="P32" s="17" t="s">
        <v>56</v>
      </c>
      <c r="Q32" s="17" t="s">
        <v>56</v>
      </c>
      <c r="R32" s="30">
        <v>12</v>
      </c>
      <c r="S32" s="30"/>
      <c r="T32" s="15"/>
    </row>
    <row r="33" spans="1:20" ht="20.100000000000001" customHeight="1">
      <c r="A33" s="15" t="s">
        <v>80</v>
      </c>
      <c r="B33" s="17" t="s">
        <v>56</v>
      </c>
      <c r="C33" s="18"/>
      <c r="D33" s="17" t="s">
        <v>56</v>
      </c>
      <c r="E33" s="17"/>
      <c r="F33" s="17" t="s">
        <v>56</v>
      </c>
      <c r="G33" s="17" t="s">
        <v>56</v>
      </c>
      <c r="H33" s="17" t="s">
        <v>56</v>
      </c>
      <c r="I33" s="18"/>
      <c r="J33" s="17" t="s">
        <v>56</v>
      </c>
      <c r="K33" s="17" t="s">
        <v>56</v>
      </c>
      <c r="L33" s="18"/>
      <c r="M33" s="18"/>
      <c r="N33" s="18"/>
      <c r="O33" s="17" t="s">
        <v>56</v>
      </c>
      <c r="P33" s="18"/>
      <c r="Q33" s="18"/>
      <c r="R33" s="30">
        <v>8</v>
      </c>
      <c r="S33" s="30"/>
      <c r="T33" s="15"/>
    </row>
    <row r="34" spans="1:20" ht="20.100000000000001" customHeight="1">
      <c r="A34" s="15" t="s">
        <v>81</v>
      </c>
      <c r="B34" s="17" t="s">
        <v>56</v>
      </c>
      <c r="C34" s="17" t="s">
        <v>56</v>
      </c>
      <c r="D34" s="17" t="s">
        <v>56</v>
      </c>
      <c r="E34" s="17" t="s">
        <v>56</v>
      </c>
      <c r="F34" s="17" t="s">
        <v>56</v>
      </c>
      <c r="G34" s="17" t="s">
        <v>56</v>
      </c>
      <c r="H34" s="17" t="s">
        <v>56</v>
      </c>
      <c r="I34" s="17"/>
      <c r="J34" s="17" t="s">
        <v>56</v>
      </c>
      <c r="K34" s="17" t="s">
        <v>56</v>
      </c>
      <c r="L34" s="17" t="s">
        <v>56</v>
      </c>
      <c r="M34" s="17" t="s">
        <v>56</v>
      </c>
      <c r="N34" s="17"/>
      <c r="O34" s="17" t="s">
        <v>56</v>
      </c>
      <c r="P34" s="17"/>
      <c r="Q34" s="17" t="s">
        <v>56</v>
      </c>
      <c r="R34" s="30">
        <v>13</v>
      </c>
      <c r="S34" s="30"/>
      <c r="T34" s="15"/>
    </row>
    <row r="35" spans="1:20" ht="20.100000000000001" customHeight="1">
      <c r="A35" s="15" t="s">
        <v>82</v>
      </c>
      <c r="B35" s="17" t="s">
        <v>56</v>
      </c>
      <c r="C35" s="17" t="s">
        <v>56</v>
      </c>
      <c r="D35" s="17" t="s">
        <v>56</v>
      </c>
      <c r="E35" s="17" t="s">
        <v>56</v>
      </c>
      <c r="F35" s="18"/>
      <c r="G35" s="17" t="s">
        <v>56</v>
      </c>
      <c r="H35" s="17" t="s">
        <v>56</v>
      </c>
      <c r="I35" s="18"/>
      <c r="J35" s="17" t="s">
        <v>56</v>
      </c>
      <c r="K35" s="17" t="s">
        <v>56</v>
      </c>
      <c r="L35" s="17" t="s">
        <v>56</v>
      </c>
      <c r="M35" s="17" t="s">
        <v>56</v>
      </c>
      <c r="N35" s="17" t="s">
        <v>56</v>
      </c>
      <c r="O35" s="17" t="s">
        <v>56</v>
      </c>
      <c r="P35" s="17" t="s">
        <v>56</v>
      </c>
      <c r="Q35" s="18"/>
      <c r="R35" s="30">
        <v>14</v>
      </c>
      <c r="S35" s="30">
        <v>3</v>
      </c>
      <c r="T35" s="15"/>
    </row>
    <row r="36" spans="1:20" ht="20.100000000000001" customHeight="1">
      <c r="A36" s="15" t="s">
        <v>83</v>
      </c>
      <c r="B36" s="17" t="s">
        <v>56</v>
      </c>
      <c r="C36" s="17" t="s">
        <v>56</v>
      </c>
      <c r="D36" s="17" t="s">
        <v>56</v>
      </c>
      <c r="E36" s="17" t="s">
        <v>56</v>
      </c>
      <c r="F36" s="17" t="s">
        <v>56</v>
      </c>
      <c r="G36" s="17" t="s">
        <v>56</v>
      </c>
      <c r="H36" s="17" t="s">
        <v>56</v>
      </c>
      <c r="I36" s="17" t="s">
        <v>56</v>
      </c>
      <c r="J36" s="17" t="s">
        <v>56</v>
      </c>
      <c r="K36" s="17" t="s">
        <v>56</v>
      </c>
      <c r="L36" s="18"/>
      <c r="M36" s="17" t="s">
        <v>56</v>
      </c>
      <c r="N36" s="17" t="s">
        <v>56</v>
      </c>
      <c r="O36" s="17" t="s">
        <v>56</v>
      </c>
      <c r="P36" s="17" t="s">
        <v>56</v>
      </c>
      <c r="Q36" s="17" t="s">
        <v>56</v>
      </c>
      <c r="R36" s="30">
        <v>15</v>
      </c>
      <c r="S36" s="30">
        <v>2</v>
      </c>
      <c r="T36" s="15"/>
    </row>
    <row r="37" spans="1:20" ht="20.100000000000001" customHeight="1">
      <c r="A37" s="19" t="s">
        <v>84</v>
      </c>
      <c r="B37" s="22"/>
      <c r="C37" s="17" t="s">
        <v>56</v>
      </c>
      <c r="D37" s="17" t="s">
        <v>56</v>
      </c>
      <c r="E37" s="17" t="s">
        <v>56</v>
      </c>
      <c r="F37" s="21" t="s">
        <v>56</v>
      </c>
      <c r="G37" s="17" t="s">
        <v>56</v>
      </c>
      <c r="H37" s="17" t="s">
        <v>56</v>
      </c>
      <c r="I37" s="17"/>
      <c r="J37" s="17" t="s">
        <v>56</v>
      </c>
      <c r="K37" s="17" t="s">
        <v>56</v>
      </c>
      <c r="L37" s="17" t="s">
        <v>56</v>
      </c>
      <c r="M37" s="347" t="s">
        <v>56</v>
      </c>
      <c r="N37" s="347" t="s">
        <v>56</v>
      </c>
      <c r="O37" s="347" t="s">
        <v>56</v>
      </c>
      <c r="P37" s="347" t="s">
        <v>56</v>
      </c>
      <c r="Q37" s="347" t="s">
        <v>56</v>
      </c>
      <c r="R37" s="33">
        <v>14</v>
      </c>
      <c r="S37" s="33">
        <v>3</v>
      </c>
      <c r="T37" s="19"/>
    </row>
    <row r="38" spans="1:20" ht="20.100000000000001" customHeight="1">
      <c r="A38" s="5" t="s">
        <v>37</v>
      </c>
      <c r="B38" s="4">
        <v>8</v>
      </c>
      <c r="C38" s="4">
        <v>10</v>
      </c>
      <c r="D38" s="4">
        <v>12</v>
      </c>
      <c r="E38" s="4">
        <v>11</v>
      </c>
      <c r="F38" s="4">
        <v>11</v>
      </c>
      <c r="G38" s="4">
        <v>12</v>
      </c>
      <c r="H38" s="4">
        <v>12</v>
      </c>
      <c r="I38" s="4">
        <v>7</v>
      </c>
      <c r="J38" s="4">
        <v>11</v>
      </c>
      <c r="K38" s="4">
        <v>12</v>
      </c>
      <c r="L38" s="4">
        <v>7</v>
      </c>
      <c r="M38" s="37">
        <v>10</v>
      </c>
      <c r="N38" s="37">
        <v>10</v>
      </c>
      <c r="O38" s="37">
        <v>12</v>
      </c>
      <c r="P38" s="37">
        <v>8</v>
      </c>
      <c r="Q38" s="37">
        <v>10</v>
      </c>
      <c r="R38" s="4"/>
      <c r="S38" s="4"/>
      <c r="T38" s="3"/>
    </row>
    <row r="39" spans="1:20" s="1" customFormat="1" ht="20.100000000000001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s="1" customFormat="1" ht="20.100000000000001" customHeight="1">
      <c r="A40" s="2" t="s">
        <v>86</v>
      </c>
      <c r="B40" s="4"/>
      <c r="C40" s="4">
        <v>3</v>
      </c>
      <c r="D40" s="4">
        <v>1</v>
      </c>
      <c r="E40" s="4">
        <v>2</v>
      </c>
      <c r="F40" s="4">
        <v>2</v>
      </c>
      <c r="G40" s="4">
        <v>1</v>
      </c>
      <c r="H40" s="4">
        <v>1</v>
      </c>
      <c r="I40" s="4"/>
      <c r="J40" s="4">
        <v>2</v>
      </c>
      <c r="K40" s="4">
        <v>1</v>
      </c>
      <c r="L40" s="4"/>
      <c r="M40" s="37">
        <v>3</v>
      </c>
      <c r="N40" s="37">
        <v>3</v>
      </c>
      <c r="O40" s="37">
        <v>1</v>
      </c>
      <c r="P40" s="37"/>
      <c r="Q40" s="37">
        <v>3</v>
      </c>
      <c r="R40" s="4"/>
      <c r="S40" s="4"/>
      <c r="T40" s="3"/>
    </row>
    <row r="41" spans="1:20" s="1" customFormat="1" ht="20.100000000000001" customHeight="1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"/>
    </row>
    <row r="42" spans="1:20" ht="20.100000000000001" customHeight="1">
      <c r="A42" s="6" t="s">
        <v>85</v>
      </c>
    </row>
    <row r="43" spans="1:20" ht="20.100000000000001" customHeight="1">
      <c r="A43" s="41" t="s">
        <v>586</v>
      </c>
      <c r="B43" s="9"/>
    </row>
    <row r="46" spans="1:20" ht="20.100000000000001" customHeight="1">
      <c r="B46" s="1"/>
    </row>
  </sheetData>
  <pageMargins left="0.31496062992125984" right="0.31496062992125984" top="0.39370078740157483" bottom="0.3937007874015748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8"/>
  <sheetViews>
    <sheetView topLeftCell="A88" workbookViewId="0">
      <selection activeCell="I103" sqref="I103"/>
    </sheetView>
  </sheetViews>
  <sheetFormatPr defaultRowHeight="12.75"/>
  <cols>
    <col min="1" max="1" width="5.5703125" style="46" customWidth="1"/>
    <col min="2" max="2" width="7.42578125" style="46" customWidth="1"/>
    <col min="3" max="3" width="25.7109375" style="46" customWidth="1"/>
    <col min="4" max="5" width="13.7109375" style="46" customWidth="1"/>
    <col min="6" max="6" width="8.42578125" style="46" customWidth="1"/>
    <col min="7" max="7" width="10" style="46" customWidth="1"/>
    <col min="8" max="9" width="10.42578125" style="46" customWidth="1"/>
    <col min="10" max="10" width="14.140625" style="46" customWidth="1"/>
    <col min="11" max="11" width="13.42578125" style="46" customWidth="1"/>
    <col min="12" max="12" width="9" style="46" customWidth="1"/>
    <col min="13" max="13" width="9" style="46" hidden="1" customWidth="1"/>
    <col min="14" max="14" width="32.42578125" style="46" hidden="1" customWidth="1"/>
    <col min="15" max="16" width="19" style="46" hidden="1" customWidth="1"/>
    <col min="17" max="22" width="19" style="46" customWidth="1"/>
    <col min="23" max="245" width="9" style="46"/>
    <col min="246" max="246" width="5.5703125" style="46" customWidth="1"/>
    <col min="247" max="247" width="7.42578125" style="46" customWidth="1"/>
    <col min="248" max="248" width="14.28515625" style="46" customWidth="1"/>
    <col min="249" max="250" width="13.7109375" style="46" customWidth="1"/>
    <col min="251" max="251" width="8.42578125" style="46" customWidth="1"/>
    <col min="252" max="252" width="10" style="46" customWidth="1"/>
    <col min="253" max="254" width="10.42578125" style="46" customWidth="1"/>
    <col min="255" max="255" width="14.140625" style="46" customWidth="1"/>
    <col min="256" max="256" width="13.42578125" style="46" customWidth="1"/>
    <col min="257" max="501" width="9" style="46"/>
    <col min="502" max="502" width="5.5703125" style="46" customWidth="1"/>
    <col min="503" max="503" width="7.42578125" style="46" customWidth="1"/>
    <col min="504" max="504" width="14.28515625" style="46" customWidth="1"/>
    <col min="505" max="506" width="13.7109375" style="46" customWidth="1"/>
    <col min="507" max="507" width="8.42578125" style="46" customWidth="1"/>
    <col min="508" max="508" width="10" style="46" customWidth="1"/>
    <col min="509" max="510" width="10.42578125" style="46" customWidth="1"/>
    <col min="511" max="511" width="14.140625" style="46" customWidth="1"/>
    <col min="512" max="512" width="13.42578125" style="46" customWidth="1"/>
    <col min="513" max="757" width="9" style="46"/>
    <col min="758" max="758" width="5.5703125" style="46" customWidth="1"/>
    <col min="759" max="759" width="7.42578125" style="46" customWidth="1"/>
    <col min="760" max="760" width="14.28515625" style="46" customWidth="1"/>
    <col min="761" max="762" width="13.7109375" style="46" customWidth="1"/>
    <col min="763" max="763" width="8.42578125" style="46" customWidth="1"/>
    <col min="764" max="764" width="10" style="46" customWidth="1"/>
    <col min="765" max="766" width="10.42578125" style="46" customWidth="1"/>
    <col min="767" max="767" width="14.140625" style="46" customWidth="1"/>
    <col min="768" max="768" width="13.42578125" style="46" customWidth="1"/>
    <col min="769" max="1013" width="9" style="46"/>
    <col min="1014" max="1014" width="5.5703125" style="46" customWidth="1"/>
    <col min="1015" max="1015" width="7.42578125" style="46" customWidth="1"/>
    <col min="1016" max="1016" width="14.28515625" style="46" customWidth="1"/>
    <col min="1017" max="1018" width="13.7109375" style="46" customWidth="1"/>
    <col min="1019" max="1019" width="8.42578125" style="46" customWidth="1"/>
    <col min="1020" max="1020" width="10" style="46" customWidth="1"/>
    <col min="1021" max="1022" width="10.42578125" style="46" customWidth="1"/>
    <col min="1023" max="1023" width="14.140625" style="46" customWidth="1"/>
    <col min="1024" max="1024" width="13.42578125" style="46" customWidth="1"/>
    <col min="1025" max="1269" width="9" style="46"/>
    <col min="1270" max="1270" width="5.5703125" style="46" customWidth="1"/>
    <col min="1271" max="1271" width="7.42578125" style="46" customWidth="1"/>
    <col min="1272" max="1272" width="14.28515625" style="46" customWidth="1"/>
    <col min="1273" max="1274" width="13.7109375" style="46" customWidth="1"/>
    <col min="1275" max="1275" width="8.42578125" style="46" customWidth="1"/>
    <col min="1276" max="1276" width="10" style="46" customWidth="1"/>
    <col min="1277" max="1278" width="10.42578125" style="46" customWidth="1"/>
    <col min="1279" max="1279" width="14.140625" style="46" customWidth="1"/>
    <col min="1280" max="1280" width="13.42578125" style="46" customWidth="1"/>
    <col min="1281" max="1525" width="9" style="46"/>
    <col min="1526" max="1526" width="5.5703125" style="46" customWidth="1"/>
    <col min="1527" max="1527" width="7.42578125" style="46" customWidth="1"/>
    <col min="1528" max="1528" width="14.28515625" style="46" customWidth="1"/>
    <col min="1529" max="1530" width="13.7109375" style="46" customWidth="1"/>
    <col min="1531" max="1531" width="8.42578125" style="46" customWidth="1"/>
    <col min="1532" max="1532" width="10" style="46" customWidth="1"/>
    <col min="1533" max="1534" width="10.42578125" style="46" customWidth="1"/>
    <col min="1535" max="1535" width="14.140625" style="46" customWidth="1"/>
    <col min="1536" max="1536" width="13.42578125" style="46" customWidth="1"/>
    <col min="1537" max="1781" width="9" style="46"/>
    <col min="1782" max="1782" width="5.5703125" style="46" customWidth="1"/>
    <col min="1783" max="1783" width="7.42578125" style="46" customWidth="1"/>
    <col min="1784" max="1784" width="14.28515625" style="46" customWidth="1"/>
    <col min="1785" max="1786" width="13.7109375" style="46" customWidth="1"/>
    <col min="1787" max="1787" width="8.42578125" style="46" customWidth="1"/>
    <col min="1788" max="1788" width="10" style="46" customWidth="1"/>
    <col min="1789" max="1790" width="10.42578125" style="46" customWidth="1"/>
    <col min="1791" max="1791" width="14.140625" style="46" customWidth="1"/>
    <col min="1792" max="1792" width="13.42578125" style="46" customWidth="1"/>
    <col min="1793" max="2037" width="9" style="46"/>
    <col min="2038" max="2038" width="5.5703125" style="46" customWidth="1"/>
    <col min="2039" max="2039" width="7.42578125" style="46" customWidth="1"/>
    <col min="2040" max="2040" width="14.28515625" style="46" customWidth="1"/>
    <col min="2041" max="2042" width="13.7109375" style="46" customWidth="1"/>
    <col min="2043" max="2043" width="8.42578125" style="46" customWidth="1"/>
    <col min="2044" max="2044" width="10" style="46" customWidth="1"/>
    <col min="2045" max="2046" width="10.42578125" style="46" customWidth="1"/>
    <col min="2047" max="2047" width="14.140625" style="46" customWidth="1"/>
    <col min="2048" max="2048" width="13.42578125" style="46" customWidth="1"/>
    <col min="2049" max="2293" width="9" style="46"/>
    <col min="2294" max="2294" width="5.5703125" style="46" customWidth="1"/>
    <col min="2295" max="2295" width="7.42578125" style="46" customWidth="1"/>
    <col min="2296" max="2296" width="14.28515625" style="46" customWidth="1"/>
    <col min="2297" max="2298" width="13.7109375" style="46" customWidth="1"/>
    <col min="2299" max="2299" width="8.42578125" style="46" customWidth="1"/>
    <col min="2300" max="2300" width="10" style="46" customWidth="1"/>
    <col min="2301" max="2302" width="10.42578125" style="46" customWidth="1"/>
    <col min="2303" max="2303" width="14.140625" style="46" customWidth="1"/>
    <col min="2304" max="2304" width="13.42578125" style="46" customWidth="1"/>
    <col min="2305" max="2549" width="9" style="46"/>
    <col min="2550" max="2550" width="5.5703125" style="46" customWidth="1"/>
    <col min="2551" max="2551" width="7.42578125" style="46" customWidth="1"/>
    <col min="2552" max="2552" width="14.28515625" style="46" customWidth="1"/>
    <col min="2553" max="2554" width="13.7109375" style="46" customWidth="1"/>
    <col min="2555" max="2555" width="8.42578125" style="46" customWidth="1"/>
    <col min="2556" max="2556" width="10" style="46" customWidth="1"/>
    <col min="2557" max="2558" width="10.42578125" style="46" customWidth="1"/>
    <col min="2559" max="2559" width="14.140625" style="46" customWidth="1"/>
    <col min="2560" max="2560" width="13.42578125" style="46" customWidth="1"/>
    <col min="2561" max="2805" width="9" style="46"/>
    <col min="2806" max="2806" width="5.5703125" style="46" customWidth="1"/>
    <col min="2807" max="2807" width="7.42578125" style="46" customWidth="1"/>
    <col min="2808" max="2808" width="14.28515625" style="46" customWidth="1"/>
    <col min="2809" max="2810" width="13.7109375" style="46" customWidth="1"/>
    <col min="2811" max="2811" width="8.42578125" style="46" customWidth="1"/>
    <col min="2812" max="2812" width="10" style="46" customWidth="1"/>
    <col min="2813" max="2814" width="10.42578125" style="46" customWidth="1"/>
    <col min="2815" max="2815" width="14.140625" style="46" customWidth="1"/>
    <col min="2816" max="2816" width="13.42578125" style="46" customWidth="1"/>
    <col min="2817" max="3061" width="9" style="46"/>
    <col min="3062" max="3062" width="5.5703125" style="46" customWidth="1"/>
    <col min="3063" max="3063" width="7.42578125" style="46" customWidth="1"/>
    <col min="3064" max="3064" width="14.28515625" style="46" customWidth="1"/>
    <col min="3065" max="3066" width="13.7109375" style="46" customWidth="1"/>
    <col min="3067" max="3067" width="8.42578125" style="46" customWidth="1"/>
    <col min="3068" max="3068" width="10" style="46" customWidth="1"/>
    <col min="3069" max="3070" width="10.42578125" style="46" customWidth="1"/>
    <col min="3071" max="3071" width="14.140625" style="46" customWidth="1"/>
    <col min="3072" max="3072" width="13.42578125" style="46" customWidth="1"/>
    <col min="3073" max="3317" width="9" style="46"/>
    <col min="3318" max="3318" width="5.5703125" style="46" customWidth="1"/>
    <col min="3319" max="3319" width="7.42578125" style="46" customWidth="1"/>
    <col min="3320" max="3320" width="14.28515625" style="46" customWidth="1"/>
    <col min="3321" max="3322" width="13.7109375" style="46" customWidth="1"/>
    <col min="3323" max="3323" width="8.42578125" style="46" customWidth="1"/>
    <col min="3324" max="3324" width="10" style="46" customWidth="1"/>
    <col min="3325" max="3326" width="10.42578125" style="46" customWidth="1"/>
    <col min="3327" max="3327" width="14.140625" style="46" customWidth="1"/>
    <col min="3328" max="3328" width="13.42578125" style="46" customWidth="1"/>
    <col min="3329" max="3573" width="9" style="46"/>
    <col min="3574" max="3574" width="5.5703125" style="46" customWidth="1"/>
    <col min="3575" max="3575" width="7.42578125" style="46" customWidth="1"/>
    <col min="3576" max="3576" width="14.28515625" style="46" customWidth="1"/>
    <col min="3577" max="3578" width="13.7109375" style="46" customWidth="1"/>
    <col min="3579" max="3579" width="8.42578125" style="46" customWidth="1"/>
    <col min="3580" max="3580" width="10" style="46" customWidth="1"/>
    <col min="3581" max="3582" width="10.42578125" style="46" customWidth="1"/>
    <col min="3583" max="3583" width="14.140625" style="46" customWidth="1"/>
    <col min="3584" max="3584" width="13.42578125" style="46" customWidth="1"/>
    <col min="3585" max="3829" width="9" style="46"/>
    <col min="3830" max="3830" width="5.5703125" style="46" customWidth="1"/>
    <col min="3831" max="3831" width="7.42578125" style="46" customWidth="1"/>
    <col min="3832" max="3832" width="14.28515625" style="46" customWidth="1"/>
    <col min="3833" max="3834" width="13.7109375" style="46" customWidth="1"/>
    <col min="3835" max="3835" width="8.42578125" style="46" customWidth="1"/>
    <col min="3836" max="3836" width="10" style="46" customWidth="1"/>
    <col min="3837" max="3838" width="10.42578125" style="46" customWidth="1"/>
    <col min="3839" max="3839" width="14.140625" style="46" customWidth="1"/>
    <col min="3840" max="3840" width="13.42578125" style="46" customWidth="1"/>
    <col min="3841" max="4085" width="9" style="46"/>
    <col min="4086" max="4086" width="5.5703125" style="46" customWidth="1"/>
    <col min="4087" max="4087" width="7.42578125" style="46" customWidth="1"/>
    <col min="4088" max="4088" width="14.28515625" style="46" customWidth="1"/>
    <col min="4089" max="4090" width="13.7109375" style="46" customWidth="1"/>
    <col min="4091" max="4091" width="8.42578125" style="46" customWidth="1"/>
    <col min="4092" max="4092" width="10" style="46" customWidth="1"/>
    <col min="4093" max="4094" width="10.42578125" style="46" customWidth="1"/>
    <col min="4095" max="4095" width="14.140625" style="46" customWidth="1"/>
    <col min="4096" max="4096" width="13.42578125" style="46" customWidth="1"/>
    <col min="4097" max="4341" width="9" style="46"/>
    <col min="4342" max="4342" width="5.5703125" style="46" customWidth="1"/>
    <col min="4343" max="4343" width="7.42578125" style="46" customWidth="1"/>
    <col min="4344" max="4344" width="14.28515625" style="46" customWidth="1"/>
    <col min="4345" max="4346" width="13.7109375" style="46" customWidth="1"/>
    <col min="4347" max="4347" width="8.42578125" style="46" customWidth="1"/>
    <col min="4348" max="4348" width="10" style="46" customWidth="1"/>
    <col min="4349" max="4350" width="10.42578125" style="46" customWidth="1"/>
    <col min="4351" max="4351" width="14.140625" style="46" customWidth="1"/>
    <col min="4352" max="4352" width="13.42578125" style="46" customWidth="1"/>
    <col min="4353" max="4597" width="9" style="46"/>
    <col min="4598" max="4598" width="5.5703125" style="46" customWidth="1"/>
    <col min="4599" max="4599" width="7.42578125" style="46" customWidth="1"/>
    <col min="4600" max="4600" width="14.28515625" style="46" customWidth="1"/>
    <col min="4601" max="4602" width="13.7109375" style="46" customWidth="1"/>
    <col min="4603" max="4603" width="8.42578125" style="46" customWidth="1"/>
    <col min="4604" max="4604" width="10" style="46" customWidth="1"/>
    <col min="4605" max="4606" width="10.42578125" style="46" customWidth="1"/>
    <col min="4607" max="4607" width="14.140625" style="46" customWidth="1"/>
    <col min="4608" max="4608" width="13.42578125" style="46" customWidth="1"/>
    <col min="4609" max="4853" width="9" style="46"/>
    <col min="4854" max="4854" width="5.5703125" style="46" customWidth="1"/>
    <col min="4855" max="4855" width="7.42578125" style="46" customWidth="1"/>
    <col min="4856" max="4856" width="14.28515625" style="46" customWidth="1"/>
    <col min="4857" max="4858" width="13.7109375" style="46" customWidth="1"/>
    <col min="4859" max="4859" width="8.42578125" style="46" customWidth="1"/>
    <col min="4860" max="4860" width="10" style="46" customWidth="1"/>
    <col min="4861" max="4862" width="10.42578125" style="46" customWidth="1"/>
    <col min="4863" max="4863" width="14.140625" style="46" customWidth="1"/>
    <col min="4864" max="4864" width="13.42578125" style="46" customWidth="1"/>
    <col min="4865" max="5109" width="9" style="46"/>
    <col min="5110" max="5110" width="5.5703125" style="46" customWidth="1"/>
    <col min="5111" max="5111" width="7.42578125" style="46" customWidth="1"/>
    <col min="5112" max="5112" width="14.28515625" style="46" customWidth="1"/>
    <col min="5113" max="5114" width="13.7109375" style="46" customWidth="1"/>
    <col min="5115" max="5115" width="8.42578125" style="46" customWidth="1"/>
    <col min="5116" max="5116" width="10" style="46" customWidth="1"/>
    <col min="5117" max="5118" width="10.42578125" style="46" customWidth="1"/>
    <col min="5119" max="5119" width="14.140625" style="46" customWidth="1"/>
    <col min="5120" max="5120" width="13.42578125" style="46" customWidth="1"/>
    <col min="5121" max="5365" width="9" style="46"/>
    <col min="5366" max="5366" width="5.5703125" style="46" customWidth="1"/>
    <col min="5367" max="5367" width="7.42578125" style="46" customWidth="1"/>
    <col min="5368" max="5368" width="14.28515625" style="46" customWidth="1"/>
    <col min="5369" max="5370" width="13.7109375" style="46" customWidth="1"/>
    <col min="5371" max="5371" width="8.42578125" style="46" customWidth="1"/>
    <col min="5372" max="5372" width="10" style="46" customWidth="1"/>
    <col min="5373" max="5374" width="10.42578125" style="46" customWidth="1"/>
    <col min="5375" max="5375" width="14.140625" style="46" customWidth="1"/>
    <col min="5376" max="5376" width="13.42578125" style="46" customWidth="1"/>
    <col min="5377" max="5621" width="9" style="46"/>
    <col min="5622" max="5622" width="5.5703125" style="46" customWidth="1"/>
    <col min="5623" max="5623" width="7.42578125" style="46" customWidth="1"/>
    <col min="5624" max="5624" width="14.28515625" style="46" customWidth="1"/>
    <col min="5625" max="5626" width="13.7109375" style="46" customWidth="1"/>
    <col min="5627" max="5627" width="8.42578125" style="46" customWidth="1"/>
    <col min="5628" max="5628" width="10" style="46" customWidth="1"/>
    <col min="5629" max="5630" width="10.42578125" style="46" customWidth="1"/>
    <col min="5631" max="5631" width="14.140625" style="46" customWidth="1"/>
    <col min="5632" max="5632" width="13.42578125" style="46" customWidth="1"/>
    <col min="5633" max="5877" width="9" style="46"/>
    <col min="5878" max="5878" width="5.5703125" style="46" customWidth="1"/>
    <col min="5879" max="5879" width="7.42578125" style="46" customWidth="1"/>
    <col min="5880" max="5880" width="14.28515625" style="46" customWidth="1"/>
    <col min="5881" max="5882" width="13.7109375" style="46" customWidth="1"/>
    <col min="5883" max="5883" width="8.42578125" style="46" customWidth="1"/>
    <col min="5884" max="5884" width="10" style="46" customWidth="1"/>
    <col min="5885" max="5886" width="10.42578125" style="46" customWidth="1"/>
    <col min="5887" max="5887" width="14.140625" style="46" customWidth="1"/>
    <col min="5888" max="5888" width="13.42578125" style="46" customWidth="1"/>
    <col min="5889" max="6133" width="9" style="46"/>
    <col min="6134" max="6134" width="5.5703125" style="46" customWidth="1"/>
    <col min="6135" max="6135" width="7.42578125" style="46" customWidth="1"/>
    <col min="6136" max="6136" width="14.28515625" style="46" customWidth="1"/>
    <col min="6137" max="6138" width="13.7109375" style="46" customWidth="1"/>
    <col min="6139" max="6139" width="8.42578125" style="46" customWidth="1"/>
    <col min="6140" max="6140" width="10" style="46" customWidth="1"/>
    <col min="6141" max="6142" width="10.42578125" style="46" customWidth="1"/>
    <col min="6143" max="6143" width="14.140625" style="46" customWidth="1"/>
    <col min="6144" max="6144" width="13.42578125" style="46" customWidth="1"/>
    <col min="6145" max="6389" width="9" style="46"/>
    <col min="6390" max="6390" width="5.5703125" style="46" customWidth="1"/>
    <col min="6391" max="6391" width="7.42578125" style="46" customWidth="1"/>
    <col min="6392" max="6392" width="14.28515625" style="46" customWidth="1"/>
    <col min="6393" max="6394" width="13.7109375" style="46" customWidth="1"/>
    <col min="6395" max="6395" width="8.42578125" style="46" customWidth="1"/>
    <col min="6396" max="6396" width="10" style="46" customWidth="1"/>
    <col min="6397" max="6398" width="10.42578125" style="46" customWidth="1"/>
    <col min="6399" max="6399" width="14.140625" style="46" customWidth="1"/>
    <col min="6400" max="6400" width="13.42578125" style="46" customWidth="1"/>
    <col min="6401" max="6645" width="9" style="46"/>
    <col min="6646" max="6646" width="5.5703125" style="46" customWidth="1"/>
    <col min="6647" max="6647" width="7.42578125" style="46" customWidth="1"/>
    <col min="6648" max="6648" width="14.28515625" style="46" customWidth="1"/>
    <col min="6649" max="6650" width="13.7109375" style="46" customWidth="1"/>
    <col min="6651" max="6651" width="8.42578125" style="46" customWidth="1"/>
    <col min="6652" max="6652" width="10" style="46" customWidth="1"/>
    <col min="6653" max="6654" width="10.42578125" style="46" customWidth="1"/>
    <col min="6655" max="6655" width="14.140625" style="46" customWidth="1"/>
    <col min="6656" max="6656" width="13.42578125" style="46" customWidth="1"/>
    <col min="6657" max="6901" width="9" style="46"/>
    <col min="6902" max="6902" width="5.5703125" style="46" customWidth="1"/>
    <col min="6903" max="6903" width="7.42578125" style="46" customWidth="1"/>
    <col min="6904" max="6904" width="14.28515625" style="46" customWidth="1"/>
    <col min="6905" max="6906" width="13.7109375" style="46" customWidth="1"/>
    <col min="6907" max="6907" width="8.42578125" style="46" customWidth="1"/>
    <col min="6908" max="6908" width="10" style="46" customWidth="1"/>
    <col min="6909" max="6910" width="10.42578125" style="46" customWidth="1"/>
    <col min="6911" max="6911" width="14.140625" style="46" customWidth="1"/>
    <col min="6912" max="6912" width="13.42578125" style="46" customWidth="1"/>
    <col min="6913" max="7157" width="9" style="46"/>
    <col min="7158" max="7158" width="5.5703125" style="46" customWidth="1"/>
    <col min="7159" max="7159" width="7.42578125" style="46" customWidth="1"/>
    <col min="7160" max="7160" width="14.28515625" style="46" customWidth="1"/>
    <col min="7161" max="7162" width="13.7109375" style="46" customWidth="1"/>
    <col min="7163" max="7163" width="8.42578125" style="46" customWidth="1"/>
    <col min="7164" max="7164" width="10" style="46" customWidth="1"/>
    <col min="7165" max="7166" width="10.42578125" style="46" customWidth="1"/>
    <col min="7167" max="7167" width="14.140625" style="46" customWidth="1"/>
    <col min="7168" max="7168" width="13.42578125" style="46" customWidth="1"/>
    <col min="7169" max="7413" width="9" style="46"/>
    <col min="7414" max="7414" width="5.5703125" style="46" customWidth="1"/>
    <col min="7415" max="7415" width="7.42578125" style="46" customWidth="1"/>
    <col min="7416" max="7416" width="14.28515625" style="46" customWidth="1"/>
    <col min="7417" max="7418" width="13.7109375" style="46" customWidth="1"/>
    <col min="7419" max="7419" width="8.42578125" style="46" customWidth="1"/>
    <col min="7420" max="7420" width="10" style="46" customWidth="1"/>
    <col min="7421" max="7422" width="10.42578125" style="46" customWidth="1"/>
    <col min="7423" max="7423" width="14.140625" style="46" customWidth="1"/>
    <col min="7424" max="7424" width="13.42578125" style="46" customWidth="1"/>
    <col min="7425" max="7669" width="9" style="46"/>
    <col min="7670" max="7670" width="5.5703125" style="46" customWidth="1"/>
    <col min="7671" max="7671" width="7.42578125" style="46" customWidth="1"/>
    <col min="7672" max="7672" width="14.28515625" style="46" customWidth="1"/>
    <col min="7673" max="7674" width="13.7109375" style="46" customWidth="1"/>
    <col min="7675" max="7675" width="8.42578125" style="46" customWidth="1"/>
    <col min="7676" max="7676" width="10" style="46" customWidth="1"/>
    <col min="7677" max="7678" width="10.42578125" style="46" customWidth="1"/>
    <col min="7679" max="7679" width="14.140625" style="46" customWidth="1"/>
    <col min="7680" max="7680" width="13.42578125" style="46" customWidth="1"/>
    <col min="7681" max="7925" width="9" style="46"/>
    <col min="7926" max="7926" width="5.5703125" style="46" customWidth="1"/>
    <col min="7927" max="7927" width="7.42578125" style="46" customWidth="1"/>
    <col min="7928" max="7928" width="14.28515625" style="46" customWidth="1"/>
    <col min="7929" max="7930" width="13.7109375" style="46" customWidth="1"/>
    <col min="7931" max="7931" width="8.42578125" style="46" customWidth="1"/>
    <col min="7932" max="7932" width="10" style="46" customWidth="1"/>
    <col min="7933" max="7934" width="10.42578125" style="46" customWidth="1"/>
    <col min="7935" max="7935" width="14.140625" style="46" customWidth="1"/>
    <col min="7936" max="7936" width="13.42578125" style="46" customWidth="1"/>
    <col min="7937" max="8181" width="9" style="46"/>
    <col min="8182" max="8182" width="5.5703125" style="46" customWidth="1"/>
    <col min="8183" max="8183" width="7.42578125" style="46" customWidth="1"/>
    <col min="8184" max="8184" width="14.28515625" style="46" customWidth="1"/>
    <col min="8185" max="8186" width="13.7109375" style="46" customWidth="1"/>
    <col min="8187" max="8187" width="8.42578125" style="46" customWidth="1"/>
    <col min="8188" max="8188" width="10" style="46" customWidth="1"/>
    <col min="8189" max="8190" width="10.42578125" style="46" customWidth="1"/>
    <col min="8191" max="8191" width="14.140625" style="46" customWidth="1"/>
    <col min="8192" max="8192" width="13.42578125" style="46" customWidth="1"/>
    <col min="8193" max="8437" width="9" style="46"/>
    <col min="8438" max="8438" width="5.5703125" style="46" customWidth="1"/>
    <col min="8439" max="8439" width="7.42578125" style="46" customWidth="1"/>
    <col min="8440" max="8440" width="14.28515625" style="46" customWidth="1"/>
    <col min="8441" max="8442" width="13.7109375" style="46" customWidth="1"/>
    <col min="8443" max="8443" width="8.42578125" style="46" customWidth="1"/>
    <col min="8444" max="8444" width="10" style="46" customWidth="1"/>
    <col min="8445" max="8446" width="10.42578125" style="46" customWidth="1"/>
    <col min="8447" max="8447" width="14.140625" style="46" customWidth="1"/>
    <col min="8448" max="8448" width="13.42578125" style="46" customWidth="1"/>
    <col min="8449" max="8693" width="9" style="46"/>
    <col min="8694" max="8694" width="5.5703125" style="46" customWidth="1"/>
    <col min="8695" max="8695" width="7.42578125" style="46" customWidth="1"/>
    <col min="8696" max="8696" width="14.28515625" style="46" customWidth="1"/>
    <col min="8697" max="8698" width="13.7109375" style="46" customWidth="1"/>
    <col min="8699" max="8699" width="8.42578125" style="46" customWidth="1"/>
    <col min="8700" max="8700" width="10" style="46" customWidth="1"/>
    <col min="8701" max="8702" width="10.42578125" style="46" customWidth="1"/>
    <col min="8703" max="8703" width="14.140625" style="46" customWidth="1"/>
    <col min="8704" max="8704" width="13.42578125" style="46" customWidth="1"/>
    <col min="8705" max="8949" width="9" style="46"/>
    <col min="8950" max="8950" width="5.5703125" style="46" customWidth="1"/>
    <col min="8951" max="8951" width="7.42578125" style="46" customWidth="1"/>
    <col min="8952" max="8952" width="14.28515625" style="46" customWidth="1"/>
    <col min="8953" max="8954" width="13.7109375" style="46" customWidth="1"/>
    <col min="8955" max="8955" width="8.42578125" style="46" customWidth="1"/>
    <col min="8956" max="8956" width="10" style="46" customWidth="1"/>
    <col min="8957" max="8958" width="10.42578125" style="46" customWidth="1"/>
    <col min="8959" max="8959" width="14.140625" style="46" customWidth="1"/>
    <col min="8960" max="8960" width="13.42578125" style="46" customWidth="1"/>
    <col min="8961" max="9205" width="9" style="46"/>
    <col min="9206" max="9206" width="5.5703125" style="46" customWidth="1"/>
    <col min="9207" max="9207" width="7.42578125" style="46" customWidth="1"/>
    <col min="9208" max="9208" width="14.28515625" style="46" customWidth="1"/>
    <col min="9209" max="9210" width="13.7109375" style="46" customWidth="1"/>
    <col min="9211" max="9211" width="8.42578125" style="46" customWidth="1"/>
    <col min="9212" max="9212" width="10" style="46" customWidth="1"/>
    <col min="9213" max="9214" width="10.42578125" style="46" customWidth="1"/>
    <col min="9215" max="9215" width="14.140625" style="46" customWidth="1"/>
    <col min="9216" max="9216" width="13.42578125" style="46" customWidth="1"/>
    <col min="9217" max="9461" width="9" style="46"/>
    <col min="9462" max="9462" width="5.5703125" style="46" customWidth="1"/>
    <col min="9463" max="9463" width="7.42578125" style="46" customWidth="1"/>
    <col min="9464" max="9464" width="14.28515625" style="46" customWidth="1"/>
    <col min="9465" max="9466" width="13.7109375" style="46" customWidth="1"/>
    <col min="9467" max="9467" width="8.42578125" style="46" customWidth="1"/>
    <col min="9468" max="9468" width="10" style="46" customWidth="1"/>
    <col min="9469" max="9470" width="10.42578125" style="46" customWidth="1"/>
    <col min="9471" max="9471" width="14.140625" style="46" customWidth="1"/>
    <col min="9472" max="9472" width="13.42578125" style="46" customWidth="1"/>
    <col min="9473" max="9717" width="9" style="46"/>
    <col min="9718" max="9718" width="5.5703125" style="46" customWidth="1"/>
    <col min="9719" max="9719" width="7.42578125" style="46" customWidth="1"/>
    <col min="9720" max="9720" width="14.28515625" style="46" customWidth="1"/>
    <col min="9721" max="9722" width="13.7109375" style="46" customWidth="1"/>
    <col min="9723" max="9723" width="8.42578125" style="46" customWidth="1"/>
    <col min="9724" max="9724" width="10" style="46" customWidth="1"/>
    <col min="9725" max="9726" width="10.42578125" style="46" customWidth="1"/>
    <col min="9727" max="9727" width="14.140625" style="46" customWidth="1"/>
    <col min="9728" max="9728" width="13.42578125" style="46" customWidth="1"/>
    <col min="9729" max="9973" width="9" style="46"/>
    <col min="9974" max="9974" width="5.5703125" style="46" customWidth="1"/>
    <col min="9975" max="9975" width="7.42578125" style="46" customWidth="1"/>
    <col min="9976" max="9976" width="14.28515625" style="46" customWidth="1"/>
    <col min="9977" max="9978" width="13.7109375" style="46" customWidth="1"/>
    <col min="9979" max="9979" width="8.42578125" style="46" customWidth="1"/>
    <col min="9980" max="9980" width="10" style="46" customWidth="1"/>
    <col min="9981" max="9982" width="10.42578125" style="46" customWidth="1"/>
    <col min="9983" max="9983" width="14.140625" style="46" customWidth="1"/>
    <col min="9984" max="9984" width="13.42578125" style="46" customWidth="1"/>
    <col min="9985" max="10229" width="9" style="46"/>
    <col min="10230" max="10230" width="5.5703125" style="46" customWidth="1"/>
    <col min="10231" max="10231" width="7.42578125" style="46" customWidth="1"/>
    <col min="10232" max="10232" width="14.28515625" style="46" customWidth="1"/>
    <col min="10233" max="10234" width="13.7109375" style="46" customWidth="1"/>
    <col min="10235" max="10235" width="8.42578125" style="46" customWidth="1"/>
    <col min="10236" max="10236" width="10" style="46" customWidth="1"/>
    <col min="10237" max="10238" width="10.42578125" style="46" customWidth="1"/>
    <col min="10239" max="10239" width="14.140625" style="46" customWidth="1"/>
    <col min="10240" max="10240" width="13.42578125" style="46" customWidth="1"/>
    <col min="10241" max="10485" width="9" style="46"/>
    <col min="10486" max="10486" width="5.5703125" style="46" customWidth="1"/>
    <col min="10487" max="10487" width="7.42578125" style="46" customWidth="1"/>
    <col min="10488" max="10488" width="14.28515625" style="46" customWidth="1"/>
    <col min="10489" max="10490" width="13.7109375" style="46" customWidth="1"/>
    <col min="10491" max="10491" width="8.42578125" style="46" customWidth="1"/>
    <col min="10492" max="10492" width="10" style="46" customWidth="1"/>
    <col min="10493" max="10494" width="10.42578125" style="46" customWidth="1"/>
    <col min="10495" max="10495" width="14.140625" style="46" customWidth="1"/>
    <col min="10496" max="10496" width="13.42578125" style="46" customWidth="1"/>
    <col min="10497" max="10741" width="9" style="46"/>
    <col min="10742" max="10742" width="5.5703125" style="46" customWidth="1"/>
    <col min="10743" max="10743" width="7.42578125" style="46" customWidth="1"/>
    <col min="10744" max="10744" width="14.28515625" style="46" customWidth="1"/>
    <col min="10745" max="10746" width="13.7109375" style="46" customWidth="1"/>
    <col min="10747" max="10747" width="8.42578125" style="46" customWidth="1"/>
    <col min="10748" max="10748" width="10" style="46" customWidth="1"/>
    <col min="10749" max="10750" width="10.42578125" style="46" customWidth="1"/>
    <col min="10751" max="10751" width="14.140625" style="46" customWidth="1"/>
    <col min="10752" max="10752" width="13.42578125" style="46" customWidth="1"/>
    <col min="10753" max="10997" width="9" style="46"/>
    <col min="10998" max="10998" width="5.5703125" style="46" customWidth="1"/>
    <col min="10999" max="10999" width="7.42578125" style="46" customWidth="1"/>
    <col min="11000" max="11000" width="14.28515625" style="46" customWidth="1"/>
    <col min="11001" max="11002" width="13.7109375" style="46" customWidth="1"/>
    <col min="11003" max="11003" width="8.42578125" style="46" customWidth="1"/>
    <col min="11004" max="11004" width="10" style="46" customWidth="1"/>
    <col min="11005" max="11006" width="10.42578125" style="46" customWidth="1"/>
    <col min="11007" max="11007" width="14.140625" style="46" customWidth="1"/>
    <col min="11008" max="11008" width="13.42578125" style="46" customWidth="1"/>
    <col min="11009" max="11253" width="9" style="46"/>
    <col min="11254" max="11254" width="5.5703125" style="46" customWidth="1"/>
    <col min="11255" max="11255" width="7.42578125" style="46" customWidth="1"/>
    <col min="11256" max="11256" width="14.28515625" style="46" customWidth="1"/>
    <col min="11257" max="11258" width="13.7109375" style="46" customWidth="1"/>
    <col min="11259" max="11259" width="8.42578125" style="46" customWidth="1"/>
    <col min="11260" max="11260" width="10" style="46" customWidth="1"/>
    <col min="11261" max="11262" width="10.42578125" style="46" customWidth="1"/>
    <col min="11263" max="11263" width="14.140625" style="46" customWidth="1"/>
    <col min="11264" max="11264" width="13.42578125" style="46" customWidth="1"/>
    <col min="11265" max="11509" width="9" style="46"/>
    <col min="11510" max="11510" width="5.5703125" style="46" customWidth="1"/>
    <col min="11511" max="11511" width="7.42578125" style="46" customWidth="1"/>
    <col min="11512" max="11512" width="14.28515625" style="46" customWidth="1"/>
    <col min="11513" max="11514" width="13.7109375" style="46" customWidth="1"/>
    <col min="11515" max="11515" width="8.42578125" style="46" customWidth="1"/>
    <col min="11516" max="11516" width="10" style="46" customWidth="1"/>
    <col min="11517" max="11518" width="10.42578125" style="46" customWidth="1"/>
    <col min="11519" max="11519" width="14.140625" style="46" customWidth="1"/>
    <col min="11520" max="11520" width="13.42578125" style="46" customWidth="1"/>
    <col min="11521" max="11765" width="9" style="46"/>
    <col min="11766" max="11766" width="5.5703125" style="46" customWidth="1"/>
    <col min="11767" max="11767" width="7.42578125" style="46" customWidth="1"/>
    <col min="11768" max="11768" width="14.28515625" style="46" customWidth="1"/>
    <col min="11769" max="11770" width="13.7109375" style="46" customWidth="1"/>
    <col min="11771" max="11771" width="8.42578125" style="46" customWidth="1"/>
    <col min="11772" max="11772" width="10" style="46" customWidth="1"/>
    <col min="11773" max="11774" width="10.42578125" style="46" customWidth="1"/>
    <col min="11775" max="11775" width="14.140625" style="46" customWidth="1"/>
    <col min="11776" max="11776" width="13.42578125" style="46" customWidth="1"/>
    <col min="11777" max="12021" width="9" style="46"/>
    <col min="12022" max="12022" width="5.5703125" style="46" customWidth="1"/>
    <col min="12023" max="12023" width="7.42578125" style="46" customWidth="1"/>
    <col min="12024" max="12024" width="14.28515625" style="46" customWidth="1"/>
    <col min="12025" max="12026" width="13.7109375" style="46" customWidth="1"/>
    <col min="12027" max="12027" width="8.42578125" style="46" customWidth="1"/>
    <col min="12028" max="12028" width="10" style="46" customWidth="1"/>
    <col min="12029" max="12030" width="10.42578125" style="46" customWidth="1"/>
    <col min="12031" max="12031" width="14.140625" style="46" customWidth="1"/>
    <col min="12032" max="12032" width="13.42578125" style="46" customWidth="1"/>
    <col min="12033" max="12277" width="9" style="46"/>
    <col min="12278" max="12278" width="5.5703125" style="46" customWidth="1"/>
    <col min="12279" max="12279" width="7.42578125" style="46" customWidth="1"/>
    <col min="12280" max="12280" width="14.28515625" style="46" customWidth="1"/>
    <col min="12281" max="12282" width="13.7109375" style="46" customWidth="1"/>
    <col min="12283" max="12283" width="8.42578125" style="46" customWidth="1"/>
    <col min="12284" max="12284" width="10" style="46" customWidth="1"/>
    <col min="12285" max="12286" width="10.42578125" style="46" customWidth="1"/>
    <col min="12287" max="12287" width="14.140625" style="46" customWidth="1"/>
    <col min="12288" max="12288" width="13.42578125" style="46" customWidth="1"/>
    <col min="12289" max="12533" width="9" style="46"/>
    <col min="12534" max="12534" width="5.5703125" style="46" customWidth="1"/>
    <col min="12535" max="12535" width="7.42578125" style="46" customWidth="1"/>
    <col min="12536" max="12536" width="14.28515625" style="46" customWidth="1"/>
    <col min="12537" max="12538" width="13.7109375" style="46" customWidth="1"/>
    <col min="12539" max="12539" width="8.42578125" style="46" customWidth="1"/>
    <col min="12540" max="12540" width="10" style="46" customWidth="1"/>
    <col min="12541" max="12542" width="10.42578125" style="46" customWidth="1"/>
    <col min="12543" max="12543" width="14.140625" style="46" customWidth="1"/>
    <col min="12544" max="12544" width="13.42578125" style="46" customWidth="1"/>
    <col min="12545" max="12789" width="9" style="46"/>
    <col min="12790" max="12790" width="5.5703125" style="46" customWidth="1"/>
    <col min="12791" max="12791" width="7.42578125" style="46" customWidth="1"/>
    <col min="12792" max="12792" width="14.28515625" style="46" customWidth="1"/>
    <col min="12793" max="12794" width="13.7109375" style="46" customWidth="1"/>
    <col min="12795" max="12795" width="8.42578125" style="46" customWidth="1"/>
    <col min="12796" max="12796" width="10" style="46" customWidth="1"/>
    <col min="12797" max="12798" width="10.42578125" style="46" customWidth="1"/>
    <col min="12799" max="12799" width="14.140625" style="46" customWidth="1"/>
    <col min="12800" max="12800" width="13.42578125" style="46" customWidth="1"/>
    <col min="12801" max="13045" width="9" style="46"/>
    <col min="13046" max="13046" width="5.5703125" style="46" customWidth="1"/>
    <col min="13047" max="13047" width="7.42578125" style="46" customWidth="1"/>
    <col min="13048" max="13048" width="14.28515625" style="46" customWidth="1"/>
    <col min="13049" max="13050" width="13.7109375" style="46" customWidth="1"/>
    <col min="13051" max="13051" width="8.42578125" style="46" customWidth="1"/>
    <col min="13052" max="13052" width="10" style="46" customWidth="1"/>
    <col min="13053" max="13054" width="10.42578125" style="46" customWidth="1"/>
    <col min="13055" max="13055" width="14.140625" style="46" customWidth="1"/>
    <col min="13056" max="13056" width="13.42578125" style="46" customWidth="1"/>
    <col min="13057" max="13301" width="9" style="46"/>
    <col min="13302" max="13302" width="5.5703125" style="46" customWidth="1"/>
    <col min="13303" max="13303" width="7.42578125" style="46" customWidth="1"/>
    <col min="13304" max="13304" width="14.28515625" style="46" customWidth="1"/>
    <col min="13305" max="13306" width="13.7109375" style="46" customWidth="1"/>
    <col min="13307" max="13307" width="8.42578125" style="46" customWidth="1"/>
    <col min="13308" max="13308" width="10" style="46" customWidth="1"/>
    <col min="13309" max="13310" width="10.42578125" style="46" customWidth="1"/>
    <col min="13311" max="13311" width="14.140625" style="46" customWidth="1"/>
    <col min="13312" max="13312" width="13.42578125" style="46" customWidth="1"/>
    <col min="13313" max="13557" width="9" style="46"/>
    <col min="13558" max="13558" width="5.5703125" style="46" customWidth="1"/>
    <col min="13559" max="13559" width="7.42578125" style="46" customWidth="1"/>
    <col min="13560" max="13560" width="14.28515625" style="46" customWidth="1"/>
    <col min="13561" max="13562" width="13.7109375" style="46" customWidth="1"/>
    <col min="13563" max="13563" width="8.42578125" style="46" customWidth="1"/>
    <col min="13564" max="13564" width="10" style="46" customWidth="1"/>
    <col min="13565" max="13566" width="10.42578125" style="46" customWidth="1"/>
    <col min="13567" max="13567" width="14.140625" style="46" customWidth="1"/>
    <col min="13568" max="13568" width="13.42578125" style="46" customWidth="1"/>
    <col min="13569" max="13813" width="9" style="46"/>
    <col min="13814" max="13814" width="5.5703125" style="46" customWidth="1"/>
    <col min="13815" max="13815" width="7.42578125" style="46" customWidth="1"/>
    <col min="13816" max="13816" width="14.28515625" style="46" customWidth="1"/>
    <col min="13817" max="13818" width="13.7109375" style="46" customWidth="1"/>
    <col min="13819" max="13819" width="8.42578125" style="46" customWidth="1"/>
    <col min="13820" max="13820" width="10" style="46" customWidth="1"/>
    <col min="13821" max="13822" width="10.42578125" style="46" customWidth="1"/>
    <col min="13823" max="13823" width="14.140625" style="46" customWidth="1"/>
    <col min="13824" max="13824" width="13.42578125" style="46" customWidth="1"/>
    <col min="13825" max="14069" width="9" style="46"/>
    <col min="14070" max="14070" width="5.5703125" style="46" customWidth="1"/>
    <col min="14071" max="14071" width="7.42578125" style="46" customWidth="1"/>
    <col min="14072" max="14072" width="14.28515625" style="46" customWidth="1"/>
    <col min="14073" max="14074" width="13.7109375" style="46" customWidth="1"/>
    <col min="14075" max="14075" width="8.42578125" style="46" customWidth="1"/>
    <col min="14076" max="14076" width="10" style="46" customWidth="1"/>
    <col min="14077" max="14078" width="10.42578125" style="46" customWidth="1"/>
    <col min="14079" max="14079" width="14.140625" style="46" customWidth="1"/>
    <col min="14080" max="14080" width="13.42578125" style="46" customWidth="1"/>
    <col min="14081" max="14325" width="9" style="46"/>
    <col min="14326" max="14326" width="5.5703125" style="46" customWidth="1"/>
    <col min="14327" max="14327" width="7.42578125" style="46" customWidth="1"/>
    <col min="14328" max="14328" width="14.28515625" style="46" customWidth="1"/>
    <col min="14329" max="14330" width="13.7109375" style="46" customWidth="1"/>
    <col min="14331" max="14331" width="8.42578125" style="46" customWidth="1"/>
    <col min="14332" max="14332" width="10" style="46" customWidth="1"/>
    <col min="14333" max="14334" width="10.42578125" style="46" customWidth="1"/>
    <col min="14335" max="14335" width="14.140625" style="46" customWidth="1"/>
    <col min="14336" max="14336" width="13.42578125" style="46" customWidth="1"/>
    <col min="14337" max="14581" width="9" style="46"/>
    <col min="14582" max="14582" width="5.5703125" style="46" customWidth="1"/>
    <col min="14583" max="14583" width="7.42578125" style="46" customWidth="1"/>
    <col min="14584" max="14584" width="14.28515625" style="46" customWidth="1"/>
    <col min="14585" max="14586" width="13.7109375" style="46" customWidth="1"/>
    <col min="14587" max="14587" width="8.42578125" style="46" customWidth="1"/>
    <col min="14588" max="14588" width="10" style="46" customWidth="1"/>
    <col min="14589" max="14590" width="10.42578125" style="46" customWidth="1"/>
    <col min="14591" max="14591" width="14.140625" style="46" customWidth="1"/>
    <col min="14592" max="14592" width="13.42578125" style="46" customWidth="1"/>
    <col min="14593" max="14837" width="9" style="46"/>
    <col min="14838" max="14838" width="5.5703125" style="46" customWidth="1"/>
    <col min="14839" max="14839" width="7.42578125" style="46" customWidth="1"/>
    <col min="14840" max="14840" width="14.28515625" style="46" customWidth="1"/>
    <col min="14841" max="14842" width="13.7109375" style="46" customWidth="1"/>
    <col min="14843" max="14843" width="8.42578125" style="46" customWidth="1"/>
    <col min="14844" max="14844" width="10" style="46" customWidth="1"/>
    <col min="14845" max="14846" width="10.42578125" style="46" customWidth="1"/>
    <col min="14847" max="14847" width="14.140625" style="46" customWidth="1"/>
    <col min="14848" max="14848" width="13.42578125" style="46" customWidth="1"/>
    <col min="14849" max="15093" width="9" style="46"/>
    <col min="15094" max="15094" width="5.5703125" style="46" customWidth="1"/>
    <col min="15095" max="15095" width="7.42578125" style="46" customWidth="1"/>
    <col min="15096" max="15096" width="14.28515625" style="46" customWidth="1"/>
    <col min="15097" max="15098" width="13.7109375" style="46" customWidth="1"/>
    <col min="15099" max="15099" width="8.42578125" style="46" customWidth="1"/>
    <col min="15100" max="15100" width="10" style="46" customWidth="1"/>
    <col min="15101" max="15102" width="10.42578125" style="46" customWidth="1"/>
    <col min="15103" max="15103" width="14.140625" style="46" customWidth="1"/>
    <col min="15104" max="15104" width="13.42578125" style="46" customWidth="1"/>
    <col min="15105" max="15349" width="9" style="46"/>
    <col min="15350" max="15350" width="5.5703125" style="46" customWidth="1"/>
    <col min="15351" max="15351" width="7.42578125" style="46" customWidth="1"/>
    <col min="15352" max="15352" width="14.28515625" style="46" customWidth="1"/>
    <col min="15353" max="15354" width="13.7109375" style="46" customWidth="1"/>
    <col min="15355" max="15355" width="8.42578125" style="46" customWidth="1"/>
    <col min="15356" max="15356" width="10" style="46" customWidth="1"/>
    <col min="15357" max="15358" width="10.42578125" style="46" customWidth="1"/>
    <col min="15359" max="15359" width="14.140625" style="46" customWidth="1"/>
    <col min="15360" max="15360" width="13.42578125" style="46" customWidth="1"/>
    <col min="15361" max="15605" width="9" style="46"/>
    <col min="15606" max="15606" width="5.5703125" style="46" customWidth="1"/>
    <col min="15607" max="15607" width="7.42578125" style="46" customWidth="1"/>
    <col min="15608" max="15608" width="14.28515625" style="46" customWidth="1"/>
    <col min="15609" max="15610" width="13.7109375" style="46" customWidth="1"/>
    <col min="15611" max="15611" width="8.42578125" style="46" customWidth="1"/>
    <col min="15612" max="15612" width="10" style="46" customWidth="1"/>
    <col min="15613" max="15614" width="10.42578125" style="46" customWidth="1"/>
    <col min="15615" max="15615" width="14.140625" style="46" customWidth="1"/>
    <col min="15616" max="15616" width="13.42578125" style="46" customWidth="1"/>
    <col min="15617" max="15861" width="9" style="46"/>
    <col min="15862" max="15862" width="5.5703125" style="46" customWidth="1"/>
    <col min="15863" max="15863" width="7.42578125" style="46" customWidth="1"/>
    <col min="15864" max="15864" width="14.28515625" style="46" customWidth="1"/>
    <col min="15865" max="15866" width="13.7109375" style="46" customWidth="1"/>
    <col min="15867" max="15867" width="8.42578125" style="46" customWidth="1"/>
    <col min="15868" max="15868" width="10" style="46" customWidth="1"/>
    <col min="15869" max="15870" width="10.42578125" style="46" customWidth="1"/>
    <col min="15871" max="15871" width="14.140625" style="46" customWidth="1"/>
    <col min="15872" max="15872" width="13.42578125" style="46" customWidth="1"/>
    <col min="15873" max="16117" width="9" style="46"/>
    <col min="16118" max="16118" width="5.5703125" style="46" customWidth="1"/>
    <col min="16119" max="16119" width="7.42578125" style="46" customWidth="1"/>
    <col min="16120" max="16120" width="14.28515625" style="46" customWidth="1"/>
    <col min="16121" max="16122" width="13.7109375" style="46" customWidth="1"/>
    <col min="16123" max="16123" width="8.42578125" style="46" customWidth="1"/>
    <col min="16124" max="16124" width="10" style="46" customWidth="1"/>
    <col min="16125" max="16126" width="10.42578125" style="46" customWidth="1"/>
    <col min="16127" max="16127" width="14.140625" style="46" customWidth="1"/>
    <col min="16128" max="16128" width="13.42578125" style="46" customWidth="1"/>
    <col min="16129" max="16384" width="9" style="46"/>
  </cols>
  <sheetData>
    <row r="1" spans="1:22">
      <c r="A1" s="44" t="s">
        <v>138</v>
      </c>
      <c r="B1" s="45"/>
      <c r="C1" s="45"/>
      <c r="D1" s="45"/>
      <c r="E1" s="45"/>
      <c r="F1" s="45"/>
      <c r="G1" s="45"/>
      <c r="H1" s="45"/>
      <c r="I1" s="45"/>
      <c r="J1" s="45"/>
    </row>
    <row r="2" spans="1:2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2">
      <c r="A3" s="48"/>
      <c r="B3" s="48"/>
      <c r="C3" s="49"/>
      <c r="D3" s="50" t="s">
        <v>30</v>
      </c>
      <c r="E3" s="50" t="s">
        <v>30</v>
      </c>
      <c r="F3" s="486" t="s">
        <v>139</v>
      </c>
      <c r="G3" s="487"/>
      <c r="H3" s="487"/>
      <c r="I3" s="487"/>
      <c r="J3" s="487"/>
      <c r="K3" s="488"/>
    </row>
    <row r="4" spans="1:22" ht="13.5" thickBot="1">
      <c r="A4" s="51" t="s">
        <v>140</v>
      </c>
      <c r="B4" s="51" t="s">
        <v>141</v>
      </c>
      <c r="C4" s="52" t="s">
        <v>142</v>
      </c>
      <c r="D4" s="53" t="s">
        <v>144</v>
      </c>
      <c r="E4" s="53" t="s">
        <v>143</v>
      </c>
      <c r="F4" s="51" t="s">
        <v>145</v>
      </c>
      <c r="G4" s="54" t="s">
        <v>146</v>
      </c>
      <c r="H4" s="52" t="s">
        <v>147</v>
      </c>
      <c r="I4" s="51" t="s">
        <v>148</v>
      </c>
      <c r="J4" s="54" t="s">
        <v>149</v>
      </c>
      <c r="K4" s="54" t="s">
        <v>37</v>
      </c>
    </row>
    <row r="5" spans="1:22" ht="24.75" customHeight="1" thickBot="1">
      <c r="A5" s="301"/>
      <c r="B5" s="55"/>
      <c r="C5" s="56"/>
      <c r="D5" s="57"/>
      <c r="E5" s="57"/>
      <c r="F5" s="58" t="s">
        <v>150</v>
      </c>
      <c r="G5" s="59"/>
      <c r="H5" s="60" t="s">
        <v>151</v>
      </c>
      <c r="I5" s="58"/>
      <c r="J5" s="59" t="s">
        <v>152</v>
      </c>
      <c r="K5" s="61"/>
      <c r="L5" s="393"/>
      <c r="M5" s="393"/>
      <c r="N5" s="393"/>
      <c r="O5" s="393"/>
      <c r="P5" s="393"/>
      <c r="Q5" s="394" t="s">
        <v>593</v>
      </c>
      <c r="R5" s="46" t="s">
        <v>594</v>
      </c>
      <c r="S5" s="46" t="s">
        <v>595</v>
      </c>
      <c r="T5" s="46" t="s">
        <v>596</v>
      </c>
      <c r="U5" s="46" t="s">
        <v>597</v>
      </c>
      <c r="V5" s="46" t="s">
        <v>598</v>
      </c>
    </row>
    <row r="6" spans="1:22" ht="21.75" thickTop="1">
      <c r="A6" s="65">
        <v>1</v>
      </c>
      <c r="B6" s="62" t="s">
        <v>339</v>
      </c>
      <c r="C6" s="299" t="s">
        <v>419</v>
      </c>
      <c r="D6" s="300">
        <v>380984.88999999996</v>
      </c>
      <c r="E6" s="63"/>
      <c r="F6" s="64"/>
      <c r="G6" s="64"/>
      <c r="H6" s="64"/>
      <c r="I6" s="64"/>
      <c r="J6" s="64"/>
      <c r="K6" s="64"/>
      <c r="M6" s="276" t="s">
        <v>339</v>
      </c>
      <c r="N6" s="287" t="s">
        <v>419</v>
      </c>
      <c r="O6" s="288">
        <v>380984.88999999996</v>
      </c>
    </row>
    <row r="7" spans="1:22" ht="21">
      <c r="A7" s="65">
        <v>2</v>
      </c>
      <c r="B7" s="65"/>
      <c r="C7" s="83" t="s">
        <v>420</v>
      </c>
      <c r="D7" s="82">
        <v>499184.47</v>
      </c>
      <c r="E7" s="63"/>
      <c r="F7" s="64"/>
      <c r="G7" s="64"/>
      <c r="H7" s="64"/>
      <c r="I7" s="64"/>
      <c r="J7" s="64"/>
      <c r="K7" s="64"/>
      <c r="M7" s="276" t="s">
        <v>339</v>
      </c>
      <c r="N7" s="287" t="s">
        <v>420</v>
      </c>
      <c r="O7" s="289">
        <v>499184.47</v>
      </c>
    </row>
    <row r="8" spans="1:22" ht="21">
      <c r="A8" s="65">
        <v>3</v>
      </c>
      <c r="B8" s="65"/>
      <c r="C8" s="83" t="s">
        <v>421</v>
      </c>
      <c r="D8" s="82">
        <v>776684.87</v>
      </c>
      <c r="E8" s="63"/>
      <c r="F8" s="64"/>
      <c r="G8" s="64"/>
      <c r="H8" s="64"/>
      <c r="I8" s="64"/>
      <c r="J8" s="64"/>
      <c r="K8" s="64"/>
      <c r="M8" s="276" t="s">
        <v>339</v>
      </c>
      <c r="N8" s="287" t="s">
        <v>421</v>
      </c>
      <c r="O8" s="289">
        <v>776684.87</v>
      </c>
    </row>
    <row r="9" spans="1:22" ht="21">
      <c r="A9" s="65">
        <v>4</v>
      </c>
      <c r="B9" s="65"/>
      <c r="C9" s="83" t="s">
        <v>422</v>
      </c>
      <c r="D9" s="82">
        <v>112876.61</v>
      </c>
      <c r="E9" s="63"/>
      <c r="F9" s="64"/>
      <c r="G9" s="64"/>
      <c r="H9" s="64"/>
      <c r="I9" s="64"/>
      <c r="J9" s="64"/>
      <c r="K9" s="64"/>
      <c r="M9" s="276" t="s">
        <v>339</v>
      </c>
      <c r="N9" s="287" t="s">
        <v>422</v>
      </c>
      <c r="O9" s="289">
        <v>112876.61</v>
      </c>
    </row>
    <row r="10" spans="1:22" ht="21">
      <c r="A10" s="65">
        <v>5</v>
      </c>
      <c r="B10" s="65"/>
      <c r="C10" s="83" t="s">
        <v>423</v>
      </c>
      <c r="D10" s="82">
        <v>621931.85</v>
      </c>
      <c r="E10" s="63"/>
      <c r="F10" s="64"/>
      <c r="G10" s="64"/>
      <c r="H10" s="64"/>
      <c r="I10" s="64"/>
      <c r="J10" s="64"/>
      <c r="K10" s="64"/>
      <c r="M10" s="276" t="s">
        <v>339</v>
      </c>
      <c r="N10" s="287" t="s">
        <v>423</v>
      </c>
      <c r="O10" s="289">
        <v>621931.85</v>
      </c>
    </row>
    <row r="11" spans="1:22" ht="21">
      <c r="A11" s="65">
        <v>6</v>
      </c>
      <c r="B11" s="65"/>
      <c r="C11" s="83" t="s">
        <v>424</v>
      </c>
      <c r="D11" s="82">
        <v>317582.14</v>
      </c>
      <c r="E11" s="63"/>
      <c r="F11" s="64"/>
      <c r="G11" s="64"/>
      <c r="H11" s="64"/>
      <c r="I11" s="64"/>
      <c r="J11" s="64"/>
      <c r="K11" s="64"/>
      <c r="M11" s="276" t="s">
        <v>339</v>
      </c>
      <c r="N11" s="287" t="s">
        <v>424</v>
      </c>
      <c r="O11" s="289">
        <v>317582.14</v>
      </c>
    </row>
    <row r="12" spans="1:22" ht="21">
      <c r="A12" s="65">
        <v>7</v>
      </c>
      <c r="B12" s="65"/>
      <c r="C12" s="83" t="s">
        <v>425</v>
      </c>
      <c r="D12" s="82">
        <v>371786.58</v>
      </c>
      <c r="E12" s="63"/>
      <c r="F12" s="64"/>
      <c r="G12" s="64"/>
      <c r="H12" s="64"/>
      <c r="I12" s="64"/>
      <c r="J12" s="64"/>
      <c r="K12" s="64"/>
      <c r="M12" s="276" t="s">
        <v>339</v>
      </c>
      <c r="N12" s="287" t="s">
        <v>425</v>
      </c>
      <c r="O12" s="289">
        <v>371786.58</v>
      </c>
    </row>
    <row r="13" spans="1:22" ht="21">
      <c r="A13" s="65">
        <v>8</v>
      </c>
      <c r="B13" s="65"/>
      <c r="C13" s="83" t="s">
        <v>426</v>
      </c>
      <c r="D13" s="82">
        <v>272735.7</v>
      </c>
      <c r="E13" s="63"/>
      <c r="F13" s="64"/>
      <c r="G13" s="64"/>
      <c r="H13" s="64"/>
      <c r="I13" s="64"/>
      <c r="J13" s="64"/>
      <c r="K13" s="64"/>
      <c r="M13" s="276" t="s">
        <v>339</v>
      </c>
      <c r="N13" s="287" t="s">
        <v>426</v>
      </c>
      <c r="O13" s="289">
        <v>272735.7</v>
      </c>
    </row>
    <row r="14" spans="1:22" ht="21">
      <c r="A14" s="65">
        <v>9</v>
      </c>
      <c r="B14" s="65"/>
      <c r="C14" s="83" t="s">
        <v>427</v>
      </c>
      <c r="D14" s="82">
        <v>397435.41</v>
      </c>
      <c r="E14" s="63"/>
      <c r="F14" s="64"/>
      <c r="G14" s="64"/>
      <c r="H14" s="64"/>
      <c r="I14" s="64"/>
      <c r="J14" s="64"/>
      <c r="K14" s="64"/>
      <c r="M14" s="276" t="s">
        <v>339</v>
      </c>
      <c r="N14" s="287" t="s">
        <v>427</v>
      </c>
      <c r="O14" s="289">
        <v>397435.41</v>
      </c>
    </row>
    <row r="15" spans="1:22" ht="21">
      <c r="A15" s="65">
        <v>10</v>
      </c>
      <c r="B15" s="65"/>
      <c r="C15" s="83" t="s">
        <v>428</v>
      </c>
      <c r="D15" s="82">
        <v>293033.13</v>
      </c>
      <c r="E15" s="63"/>
      <c r="F15" s="64"/>
      <c r="G15" s="64"/>
      <c r="H15" s="64"/>
      <c r="I15" s="64"/>
      <c r="J15" s="64"/>
      <c r="K15" s="64"/>
      <c r="M15" s="276" t="s">
        <v>339</v>
      </c>
      <c r="N15" s="287" t="s">
        <v>428</v>
      </c>
      <c r="O15" s="289">
        <v>293033.13</v>
      </c>
    </row>
    <row r="16" spans="1:22" ht="21">
      <c r="A16" s="65">
        <v>11</v>
      </c>
      <c r="B16" s="65"/>
      <c r="C16" s="83" t="s">
        <v>429</v>
      </c>
      <c r="D16" s="82">
        <v>386405.28</v>
      </c>
      <c r="E16" s="63"/>
      <c r="F16" s="64"/>
      <c r="G16" s="64"/>
      <c r="H16" s="64"/>
      <c r="I16" s="64"/>
      <c r="J16" s="64"/>
      <c r="K16" s="64"/>
      <c r="M16" s="276" t="s">
        <v>339</v>
      </c>
      <c r="N16" s="287" t="s">
        <v>429</v>
      </c>
      <c r="O16" s="289">
        <v>386405.28</v>
      </c>
    </row>
    <row r="17" spans="1:15" ht="21">
      <c r="A17" s="65">
        <v>12</v>
      </c>
      <c r="B17" s="65"/>
      <c r="C17" s="83" t="s">
        <v>430</v>
      </c>
      <c r="D17" s="82">
        <v>531971.11</v>
      </c>
      <c r="E17" s="63"/>
      <c r="F17" s="64"/>
      <c r="G17" s="64"/>
      <c r="H17" s="64"/>
      <c r="I17" s="64"/>
      <c r="J17" s="64"/>
      <c r="K17" s="64"/>
      <c r="M17" s="276" t="s">
        <v>339</v>
      </c>
      <c r="N17" s="287" t="s">
        <v>430</v>
      </c>
      <c r="O17" s="289">
        <v>531971.11</v>
      </c>
    </row>
    <row r="18" spans="1:15" ht="21">
      <c r="A18" s="65">
        <v>13</v>
      </c>
      <c r="B18" s="65"/>
      <c r="C18" s="83" t="s">
        <v>431</v>
      </c>
      <c r="D18" s="82">
        <v>692609.27</v>
      </c>
      <c r="E18" s="63"/>
      <c r="F18" s="64"/>
      <c r="G18" s="64"/>
      <c r="H18" s="64"/>
      <c r="I18" s="64"/>
      <c r="J18" s="64"/>
      <c r="K18" s="64"/>
      <c r="M18" s="276" t="s">
        <v>339</v>
      </c>
      <c r="N18" s="287" t="s">
        <v>431</v>
      </c>
      <c r="O18" s="289">
        <v>692609.27</v>
      </c>
    </row>
    <row r="19" spans="1:15" ht="21">
      <c r="A19" s="65">
        <v>14</v>
      </c>
      <c r="B19" s="65"/>
      <c r="C19" s="83" t="s">
        <v>432</v>
      </c>
      <c r="D19" s="82">
        <v>365156.66</v>
      </c>
      <c r="E19" s="63"/>
      <c r="F19" s="64"/>
      <c r="G19" s="64"/>
      <c r="H19" s="64"/>
      <c r="I19" s="64"/>
      <c r="J19" s="64"/>
      <c r="K19" s="64"/>
      <c r="M19" s="276" t="s">
        <v>339</v>
      </c>
      <c r="N19" s="287" t="s">
        <v>432</v>
      </c>
      <c r="O19" s="289">
        <v>365156.66</v>
      </c>
    </row>
    <row r="20" spans="1:15" ht="21">
      <c r="A20" s="65">
        <v>15</v>
      </c>
      <c r="B20" s="65"/>
      <c r="C20" s="83" t="s">
        <v>433</v>
      </c>
      <c r="D20" s="82">
        <v>255509.03</v>
      </c>
      <c r="E20" s="63"/>
      <c r="F20" s="64"/>
      <c r="G20" s="64"/>
      <c r="H20" s="64"/>
      <c r="I20" s="64"/>
      <c r="J20" s="64"/>
      <c r="K20" s="64"/>
      <c r="M20" s="276" t="s">
        <v>339</v>
      </c>
      <c r="N20" s="287" t="s">
        <v>433</v>
      </c>
      <c r="O20" s="289">
        <v>255509.03</v>
      </c>
    </row>
    <row r="21" spans="1:15" ht="21">
      <c r="A21" s="492" t="s">
        <v>37</v>
      </c>
      <c r="B21" s="493"/>
      <c r="C21" s="494"/>
      <c r="D21" s="290">
        <f>SUM(D6:D20)</f>
        <v>6275887.0000000009</v>
      </c>
      <c r="E21" s="63"/>
      <c r="F21" s="64"/>
      <c r="G21" s="64"/>
      <c r="H21" s="64"/>
      <c r="I21" s="64"/>
      <c r="J21" s="64"/>
      <c r="K21" s="64"/>
      <c r="M21" s="276"/>
      <c r="N21" s="287"/>
      <c r="O21" s="289"/>
    </row>
    <row r="22" spans="1:15" ht="21">
      <c r="A22" s="65">
        <v>1</v>
      </c>
      <c r="B22" s="65" t="s">
        <v>340</v>
      </c>
      <c r="C22" s="83" t="s">
        <v>379</v>
      </c>
      <c r="D22" s="82">
        <v>77247481.599999994</v>
      </c>
      <c r="E22" s="63"/>
      <c r="F22" s="64"/>
      <c r="G22" s="64"/>
      <c r="H22" s="64"/>
      <c r="I22" s="64"/>
      <c r="J22" s="64"/>
      <c r="K22" s="64"/>
      <c r="M22" s="276" t="s">
        <v>340</v>
      </c>
      <c r="N22" s="292" t="s">
        <v>379</v>
      </c>
      <c r="O22" s="294">
        <v>77247481.599999994</v>
      </c>
    </row>
    <row r="23" spans="1:15" ht="21">
      <c r="A23" s="65">
        <v>2</v>
      </c>
      <c r="B23" s="65"/>
      <c r="C23" s="83" t="s">
        <v>550</v>
      </c>
      <c r="D23" s="82">
        <v>1213361.31</v>
      </c>
      <c r="E23" s="63"/>
      <c r="F23" s="64"/>
      <c r="G23" s="64"/>
      <c r="H23" s="64"/>
      <c r="I23" s="64"/>
      <c r="J23" s="64"/>
      <c r="K23" s="64"/>
      <c r="M23" s="276" t="s">
        <v>340</v>
      </c>
      <c r="N23" s="292" t="s">
        <v>550</v>
      </c>
      <c r="O23" s="294">
        <v>1213361.31</v>
      </c>
    </row>
    <row r="24" spans="1:15" ht="21">
      <c r="A24" s="65">
        <v>3</v>
      </c>
      <c r="B24" s="65"/>
      <c r="C24" s="83" t="s">
        <v>380</v>
      </c>
      <c r="D24" s="82">
        <v>714800.42</v>
      </c>
      <c r="E24" s="63"/>
      <c r="F24" s="64"/>
      <c r="G24" s="64"/>
      <c r="H24" s="64"/>
      <c r="I24" s="64"/>
      <c r="J24" s="64"/>
      <c r="K24" s="64"/>
      <c r="M24" s="276" t="s">
        <v>340</v>
      </c>
      <c r="N24" s="292" t="s">
        <v>380</v>
      </c>
      <c r="O24" s="294">
        <v>714800.42</v>
      </c>
    </row>
    <row r="25" spans="1:15" ht="21">
      <c r="A25" s="65">
        <v>4</v>
      </c>
      <c r="B25" s="65"/>
      <c r="C25" s="83" t="s">
        <v>551</v>
      </c>
      <c r="D25" s="82">
        <v>199588.96000000002</v>
      </c>
      <c r="E25" s="63"/>
      <c r="F25" s="64"/>
      <c r="G25" s="64"/>
      <c r="H25" s="64"/>
      <c r="I25" s="64"/>
      <c r="J25" s="64"/>
      <c r="K25" s="64"/>
      <c r="M25" s="276" t="s">
        <v>340</v>
      </c>
      <c r="N25" s="292" t="s">
        <v>551</v>
      </c>
      <c r="O25" s="294">
        <v>199588.96000000002</v>
      </c>
    </row>
    <row r="26" spans="1:15" ht="21">
      <c r="A26" s="65">
        <v>5</v>
      </c>
      <c r="B26" s="65"/>
      <c r="C26" s="83" t="s">
        <v>552</v>
      </c>
      <c r="D26" s="82">
        <v>1289042.45</v>
      </c>
      <c r="E26" s="63"/>
      <c r="F26" s="64"/>
      <c r="G26" s="64"/>
      <c r="H26" s="64"/>
      <c r="I26" s="64"/>
      <c r="J26" s="64"/>
      <c r="K26" s="64"/>
      <c r="M26" s="276" t="s">
        <v>340</v>
      </c>
      <c r="N26" s="292" t="s">
        <v>552</v>
      </c>
      <c r="O26" s="294">
        <v>1289042.45</v>
      </c>
    </row>
    <row r="27" spans="1:15" ht="21">
      <c r="A27" s="65">
        <v>6</v>
      </c>
      <c r="B27" s="65"/>
      <c r="C27" s="83" t="s">
        <v>381</v>
      </c>
      <c r="D27" s="82">
        <v>1004669.91</v>
      </c>
      <c r="E27" s="63"/>
      <c r="F27" s="64"/>
      <c r="G27" s="64"/>
      <c r="H27" s="64"/>
      <c r="I27" s="64"/>
      <c r="J27" s="64"/>
      <c r="K27" s="64"/>
      <c r="M27" s="276" t="s">
        <v>340</v>
      </c>
      <c r="N27" s="292" t="s">
        <v>381</v>
      </c>
      <c r="O27" s="294">
        <v>1004669.91</v>
      </c>
    </row>
    <row r="28" spans="1:15" ht="21">
      <c r="A28" s="65">
        <v>7</v>
      </c>
      <c r="B28" s="65"/>
      <c r="C28" s="83" t="s">
        <v>553</v>
      </c>
      <c r="D28" s="82">
        <v>4351138.51</v>
      </c>
      <c r="E28" s="63"/>
      <c r="F28" s="64"/>
      <c r="G28" s="64"/>
      <c r="H28" s="64"/>
      <c r="I28" s="64"/>
      <c r="J28" s="64"/>
      <c r="K28" s="64"/>
      <c r="M28" s="276" t="s">
        <v>340</v>
      </c>
      <c r="N28" s="292" t="s">
        <v>553</v>
      </c>
      <c r="O28" s="294">
        <v>4351138.51</v>
      </c>
    </row>
    <row r="29" spans="1:15" ht="21">
      <c r="A29" s="65">
        <v>8</v>
      </c>
      <c r="B29" s="65"/>
      <c r="C29" s="83" t="s">
        <v>382</v>
      </c>
      <c r="D29" s="82">
        <v>824035.13</v>
      </c>
      <c r="E29" s="63"/>
      <c r="F29" s="64"/>
      <c r="G29" s="64"/>
      <c r="H29" s="64"/>
      <c r="I29" s="64"/>
      <c r="J29" s="64"/>
      <c r="K29" s="64"/>
      <c r="M29" s="276" t="s">
        <v>340</v>
      </c>
      <c r="N29" s="292" t="s">
        <v>382</v>
      </c>
      <c r="O29" s="294">
        <v>824035.13</v>
      </c>
    </row>
    <row r="30" spans="1:15" ht="21">
      <c r="A30" s="65">
        <v>9</v>
      </c>
      <c r="B30" s="65"/>
      <c r="C30" s="83" t="s">
        <v>554</v>
      </c>
      <c r="D30" s="82">
        <v>482347.95</v>
      </c>
      <c r="E30" s="63"/>
      <c r="F30" s="64"/>
      <c r="G30" s="64"/>
      <c r="H30" s="64"/>
      <c r="I30" s="64"/>
      <c r="J30" s="64"/>
      <c r="K30" s="64"/>
      <c r="M30" s="276" t="s">
        <v>340</v>
      </c>
      <c r="N30" s="292" t="s">
        <v>554</v>
      </c>
      <c r="O30" s="294">
        <v>482347.95</v>
      </c>
    </row>
    <row r="31" spans="1:15" ht="21">
      <c r="A31" s="65">
        <v>10</v>
      </c>
      <c r="B31" s="65"/>
      <c r="C31" s="83" t="s">
        <v>383</v>
      </c>
      <c r="D31" s="82">
        <v>968234.6399999999</v>
      </c>
      <c r="E31" s="63"/>
      <c r="F31" s="64"/>
      <c r="G31" s="64"/>
      <c r="H31" s="64"/>
      <c r="I31" s="64"/>
      <c r="J31" s="64"/>
      <c r="K31" s="64"/>
      <c r="M31" s="276" t="s">
        <v>340</v>
      </c>
      <c r="N31" s="292" t="s">
        <v>383</v>
      </c>
      <c r="O31" s="294">
        <v>968234.6399999999</v>
      </c>
    </row>
    <row r="32" spans="1:15" ht="21">
      <c r="A32" s="65">
        <v>11</v>
      </c>
      <c r="B32" s="65"/>
      <c r="C32" s="83" t="s">
        <v>555</v>
      </c>
      <c r="D32" s="82">
        <v>663939.5</v>
      </c>
      <c r="E32" s="63"/>
      <c r="F32" s="64"/>
      <c r="G32" s="64"/>
      <c r="H32" s="64"/>
      <c r="I32" s="64"/>
      <c r="J32" s="64"/>
      <c r="K32" s="64"/>
      <c r="M32" s="276" t="s">
        <v>340</v>
      </c>
      <c r="N32" s="292" t="s">
        <v>555</v>
      </c>
      <c r="O32" s="294">
        <v>663939.5</v>
      </c>
    </row>
    <row r="33" spans="1:15" ht="21">
      <c r="A33" s="65">
        <v>12</v>
      </c>
      <c r="B33" s="302"/>
      <c r="C33" s="302" t="s">
        <v>384</v>
      </c>
      <c r="D33" s="83">
        <v>1582236.23</v>
      </c>
      <c r="E33" s="67"/>
      <c r="F33" s="67"/>
      <c r="G33" s="67"/>
      <c r="H33" s="67"/>
      <c r="I33" s="67"/>
      <c r="J33" s="67"/>
      <c r="K33" s="67"/>
      <c r="M33" s="276" t="s">
        <v>340</v>
      </c>
      <c r="N33" s="292" t="s">
        <v>384</v>
      </c>
      <c r="O33" s="294">
        <v>1582236.23</v>
      </c>
    </row>
    <row r="34" spans="1:15" ht="21">
      <c r="A34" s="65">
        <v>13</v>
      </c>
      <c r="B34" s="65"/>
      <c r="C34" s="69" t="s">
        <v>385</v>
      </c>
      <c r="D34" s="70">
        <v>832476.04</v>
      </c>
      <c r="E34" s="68"/>
      <c r="F34" s="64"/>
      <c r="G34" s="64"/>
      <c r="H34" s="64"/>
      <c r="I34" s="64"/>
      <c r="J34" s="64"/>
      <c r="K34" s="64"/>
      <c r="M34" s="276" t="s">
        <v>340</v>
      </c>
      <c r="N34" s="292" t="s">
        <v>385</v>
      </c>
      <c r="O34" s="294">
        <v>832476.04</v>
      </c>
    </row>
    <row r="35" spans="1:15" ht="21">
      <c r="A35" s="65">
        <v>14</v>
      </c>
      <c r="B35" s="65"/>
      <c r="C35" s="69" t="s">
        <v>386</v>
      </c>
      <c r="D35" s="70">
        <v>868368.29999999993</v>
      </c>
      <c r="E35" s="71"/>
      <c r="F35" s="64"/>
      <c r="G35" s="64"/>
      <c r="H35" s="64"/>
      <c r="I35" s="64"/>
      <c r="J35" s="64"/>
      <c r="K35" s="64"/>
      <c r="M35" s="276" t="s">
        <v>340</v>
      </c>
      <c r="N35" s="292" t="s">
        <v>386</v>
      </c>
      <c r="O35" s="294">
        <v>868368.29999999993</v>
      </c>
    </row>
    <row r="36" spans="1:15" ht="21">
      <c r="A36" s="65">
        <v>15</v>
      </c>
      <c r="B36" s="65"/>
      <c r="C36" s="69" t="s">
        <v>387</v>
      </c>
      <c r="D36" s="70">
        <v>517948.14</v>
      </c>
      <c r="E36" s="71"/>
      <c r="F36" s="64"/>
      <c r="G36" s="64"/>
      <c r="H36" s="64"/>
      <c r="I36" s="64"/>
      <c r="J36" s="64"/>
      <c r="K36" s="64"/>
      <c r="M36" s="276" t="s">
        <v>340</v>
      </c>
      <c r="N36" s="292" t="s">
        <v>387</v>
      </c>
      <c r="O36" s="294">
        <v>517948.14</v>
      </c>
    </row>
    <row r="37" spans="1:15" ht="21">
      <c r="A37" s="65">
        <v>16</v>
      </c>
      <c r="B37" s="65"/>
      <c r="C37" s="69" t="s">
        <v>389</v>
      </c>
      <c r="D37" s="303">
        <v>879258.39</v>
      </c>
      <c r="E37" s="71"/>
      <c r="F37" s="64"/>
      <c r="G37" s="64"/>
      <c r="H37" s="64"/>
      <c r="I37" s="64"/>
      <c r="J37" s="64"/>
      <c r="K37" s="64"/>
      <c r="M37" s="276" t="s">
        <v>341</v>
      </c>
      <c r="N37" s="292" t="s">
        <v>388</v>
      </c>
      <c r="O37" s="294">
        <v>811065.15</v>
      </c>
    </row>
    <row r="38" spans="1:15" ht="21">
      <c r="A38" s="65">
        <v>17</v>
      </c>
      <c r="B38" s="65"/>
      <c r="C38" s="69" t="s">
        <v>390</v>
      </c>
      <c r="D38" s="303">
        <v>645466.88</v>
      </c>
      <c r="E38" s="71"/>
      <c r="F38" s="64"/>
      <c r="G38" s="64"/>
      <c r="H38" s="64"/>
      <c r="I38" s="64"/>
      <c r="J38" s="64"/>
      <c r="K38" s="64"/>
      <c r="M38" s="276" t="s">
        <v>340</v>
      </c>
      <c r="N38" s="292" t="s">
        <v>389</v>
      </c>
      <c r="O38" s="295">
        <v>879258.39</v>
      </c>
    </row>
    <row r="39" spans="1:15" ht="21">
      <c r="A39" s="495" t="s">
        <v>37</v>
      </c>
      <c r="B39" s="496"/>
      <c r="C39" s="497"/>
      <c r="D39" s="304">
        <f>SUM(D22:D38)</f>
        <v>94284394.359999999</v>
      </c>
      <c r="E39" s="71"/>
      <c r="F39" s="64"/>
      <c r="G39" s="64"/>
      <c r="H39" s="64"/>
      <c r="I39" s="64"/>
      <c r="J39" s="64"/>
      <c r="K39" s="64"/>
      <c r="M39" s="276"/>
      <c r="N39" s="292"/>
      <c r="O39" s="295"/>
    </row>
    <row r="40" spans="1:15" ht="21">
      <c r="A40" s="65">
        <v>1</v>
      </c>
      <c r="B40" s="65" t="s">
        <v>342</v>
      </c>
      <c r="C40" s="69" t="s">
        <v>391</v>
      </c>
      <c r="D40" s="70">
        <v>1027118.86</v>
      </c>
      <c r="E40" s="72"/>
      <c r="F40" s="64"/>
      <c r="G40" s="64"/>
      <c r="H40" s="64"/>
      <c r="I40" s="64"/>
      <c r="J40" s="64"/>
      <c r="K40" s="64"/>
      <c r="M40" s="276" t="s">
        <v>340</v>
      </c>
      <c r="N40" s="292" t="s">
        <v>390</v>
      </c>
      <c r="O40" s="295">
        <v>645466.88</v>
      </c>
    </row>
    <row r="41" spans="1:15" ht="21">
      <c r="A41" s="65">
        <v>2</v>
      </c>
      <c r="B41" s="65"/>
      <c r="C41" s="69" t="s">
        <v>392</v>
      </c>
      <c r="D41" s="70">
        <v>1497793.82</v>
      </c>
      <c r="E41" s="71"/>
      <c r="F41" s="64"/>
      <c r="G41" s="64"/>
      <c r="H41" s="64"/>
      <c r="I41" s="64"/>
      <c r="J41" s="64"/>
      <c r="K41" s="64"/>
      <c r="M41" s="276" t="s">
        <v>342</v>
      </c>
      <c r="N41" s="292" t="s">
        <v>391</v>
      </c>
      <c r="O41" s="294">
        <v>1027118.86</v>
      </c>
    </row>
    <row r="42" spans="1:15" ht="21">
      <c r="A42" s="65">
        <v>3</v>
      </c>
      <c r="B42" s="65"/>
      <c r="C42" s="69" t="s">
        <v>393</v>
      </c>
      <c r="D42" s="70">
        <v>745089.93</v>
      </c>
      <c r="E42" s="71"/>
      <c r="F42" s="64"/>
      <c r="G42" s="64"/>
      <c r="H42" s="64"/>
      <c r="I42" s="64"/>
      <c r="J42" s="64"/>
      <c r="K42" s="64"/>
      <c r="M42" s="276" t="s">
        <v>342</v>
      </c>
      <c r="N42" s="292" t="s">
        <v>392</v>
      </c>
      <c r="O42" s="294">
        <v>1497793.82</v>
      </c>
    </row>
    <row r="43" spans="1:15" ht="21">
      <c r="A43" s="65">
        <v>4</v>
      </c>
      <c r="B43" s="65"/>
      <c r="C43" s="69" t="s">
        <v>394</v>
      </c>
      <c r="D43" s="70">
        <v>769060.43</v>
      </c>
      <c r="E43" s="71"/>
      <c r="F43" s="64"/>
      <c r="G43" s="64"/>
      <c r="H43" s="64"/>
      <c r="I43" s="64"/>
      <c r="J43" s="64"/>
      <c r="K43" s="64"/>
      <c r="M43" s="276" t="s">
        <v>342</v>
      </c>
      <c r="N43" s="292" t="s">
        <v>393</v>
      </c>
      <c r="O43" s="294">
        <v>745089.93</v>
      </c>
    </row>
    <row r="44" spans="1:15" ht="21">
      <c r="A44" s="65">
        <v>5</v>
      </c>
      <c r="B44" s="65"/>
      <c r="C44" s="69" t="s">
        <v>395</v>
      </c>
      <c r="D44" s="70">
        <v>1092950.05</v>
      </c>
      <c r="E44" s="71"/>
      <c r="F44" s="64"/>
      <c r="G44" s="64"/>
      <c r="H44" s="64"/>
      <c r="I44" s="64"/>
      <c r="J44" s="64"/>
      <c r="K44" s="64"/>
      <c r="M44" s="276" t="s">
        <v>342</v>
      </c>
      <c r="N44" s="292" t="s">
        <v>394</v>
      </c>
      <c r="O44" s="294">
        <v>769060.43</v>
      </c>
    </row>
    <row r="45" spans="1:15" ht="21">
      <c r="A45" s="65">
        <v>6</v>
      </c>
      <c r="B45" s="65"/>
      <c r="C45" s="69" t="s">
        <v>396</v>
      </c>
      <c r="D45" s="70">
        <v>1429955.53</v>
      </c>
      <c r="E45" s="71"/>
      <c r="F45" s="64"/>
      <c r="G45" s="64"/>
      <c r="H45" s="64"/>
      <c r="I45" s="64"/>
      <c r="J45" s="64"/>
      <c r="K45" s="64"/>
      <c r="M45" s="276" t="s">
        <v>342</v>
      </c>
      <c r="N45" s="292" t="s">
        <v>395</v>
      </c>
      <c r="O45" s="294">
        <v>1092950.05</v>
      </c>
    </row>
    <row r="46" spans="1:15" ht="21">
      <c r="A46" s="65">
        <v>7</v>
      </c>
      <c r="B46" s="65"/>
      <c r="C46" s="69" t="s">
        <v>397</v>
      </c>
      <c r="D46" s="70">
        <v>888369.74</v>
      </c>
      <c r="E46" s="71"/>
      <c r="F46" s="64"/>
      <c r="G46" s="64"/>
      <c r="H46" s="64"/>
      <c r="I46" s="64"/>
      <c r="J46" s="64"/>
      <c r="K46" s="64"/>
      <c r="M46" s="276" t="s">
        <v>342</v>
      </c>
      <c r="N46" s="292" t="s">
        <v>396</v>
      </c>
      <c r="O46" s="294">
        <v>1429955.53</v>
      </c>
    </row>
    <row r="47" spans="1:15" ht="21">
      <c r="A47" s="65">
        <v>8</v>
      </c>
      <c r="B47" s="65"/>
      <c r="C47" s="69" t="s">
        <v>398</v>
      </c>
      <c r="D47" s="70">
        <v>823755.04999999993</v>
      </c>
      <c r="E47" s="71"/>
      <c r="F47" s="64"/>
      <c r="G47" s="64"/>
      <c r="H47" s="64"/>
      <c r="I47" s="64"/>
      <c r="J47" s="64"/>
      <c r="K47" s="64"/>
      <c r="M47" s="276" t="s">
        <v>342</v>
      </c>
      <c r="N47" s="292" t="s">
        <v>397</v>
      </c>
      <c r="O47" s="294">
        <v>888369.74</v>
      </c>
    </row>
    <row r="48" spans="1:15" ht="21">
      <c r="A48" s="65">
        <v>9</v>
      </c>
      <c r="B48" s="65"/>
      <c r="C48" s="69" t="s">
        <v>399</v>
      </c>
      <c r="D48" s="70">
        <v>883477.64</v>
      </c>
      <c r="E48" s="71"/>
      <c r="F48" s="64"/>
      <c r="G48" s="64"/>
      <c r="H48" s="64"/>
      <c r="I48" s="64"/>
      <c r="J48" s="64"/>
      <c r="K48" s="64"/>
      <c r="M48" s="276" t="s">
        <v>342</v>
      </c>
      <c r="N48" s="292" t="s">
        <v>398</v>
      </c>
      <c r="O48" s="294">
        <v>823755.04999999993</v>
      </c>
    </row>
    <row r="49" spans="1:15" ht="21">
      <c r="A49" s="65">
        <v>10</v>
      </c>
      <c r="B49" s="65"/>
      <c r="C49" s="69" t="s">
        <v>400</v>
      </c>
      <c r="D49" s="70">
        <v>1208360.97</v>
      </c>
      <c r="E49" s="71"/>
      <c r="F49" s="64"/>
      <c r="G49" s="64"/>
      <c r="H49" s="64"/>
      <c r="I49" s="64"/>
      <c r="J49" s="64"/>
      <c r="K49" s="64"/>
      <c r="M49" s="276" t="s">
        <v>342</v>
      </c>
      <c r="N49" s="292" t="s">
        <v>399</v>
      </c>
      <c r="O49" s="294">
        <v>883477.64</v>
      </c>
    </row>
    <row r="50" spans="1:15" ht="21">
      <c r="A50" s="65">
        <v>11</v>
      </c>
      <c r="B50" s="65"/>
      <c r="C50" s="69" t="s">
        <v>401</v>
      </c>
      <c r="D50" s="70">
        <v>1247901.29</v>
      </c>
      <c r="E50" s="71"/>
      <c r="F50" s="64"/>
      <c r="G50" s="64"/>
      <c r="H50" s="64"/>
      <c r="I50" s="64"/>
      <c r="J50" s="64"/>
      <c r="K50" s="64"/>
      <c r="M50" s="276" t="s">
        <v>342</v>
      </c>
      <c r="N50" s="292" t="s">
        <v>400</v>
      </c>
      <c r="O50" s="294">
        <v>1208360.97</v>
      </c>
    </row>
    <row r="51" spans="1:15" ht="21">
      <c r="A51" s="65">
        <v>12</v>
      </c>
      <c r="B51" s="65"/>
      <c r="C51" s="69" t="s">
        <v>402</v>
      </c>
      <c r="D51" s="70">
        <v>957237.32</v>
      </c>
      <c r="E51" s="71"/>
      <c r="F51" s="64"/>
      <c r="G51" s="64"/>
      <c r="H51" s="64"/>
      <c r="I51" s="64"/>
      <c r="J51" s="64"/>
      <c r="K51" s="64"/>
      <c r="M51" s="276" t="s">
        <v>342</v>
      </c>
      <c r="N51" s="292" t="s">
        <v>401</v>
      </c>
      <c r="O51" s="294">
        <v>1247901.29</v>
      </c>
    </row>
    <row r="52" spans="1:15" ht="21">
      <c r="A52" s="495" t="s">
        <v>37</v>
      </c>
      <c r="B52" s="498"/>
      <c r="C52" s="499"/>
      <c r="D52" s="296">
        <f>SUM(D40:D51)</f>
        <v>12571070.630000003</v>
      </c>
      <c r="E52" s="71"/>
      <c r="F52" s="64"/>
      <c r="G52" s="64"/>
      <c r="H52" s="64"/>
      <c r="I52" s="64"/>
      <c r="J52" s="64"/>
      <c r="K52" s="64"/>
      <c r="M52" s="276" t="s">
        <v>342</v>
      </c>
      <c r="N52" s="292" t="s">
        <v>402</v>
      </c>
      <c r="O52" s="294">
        <v>957237.32</v>
      </c>
    </row>
    <row r="53" spans="1:15" ht="21">
      <c r="A53" s="65">
        <v>1</v>
      </c>
      <c r="B53" s="65" t="s">
        <v>343</v>
      </c>
      <c r="C53" s="69" t="s">
        <v>434</v>
      </c>
      <c r="D53" s="70">
        <v>1054851.94</v>
      </c>
      <c r="E53" s="71"/>
      <c r="F53" s="64"/>
      <c r="G53" s="64"/>
      <c r="H53" s="64"/>
      <c r="I53" s="64"/>
      <c r="J53" s="64"/>
      <c r="K53" s="64"/>
      <c r="M53" s="276" t="s">
        <v>343</v>
      </c>
      <c r="N53" s="292" t="s">
        <v>434</v>
      </c>
      <c r="O53" s="294">
        <v>1054851.94</v>
      </c>
    </row>
    <row r="54" spans="1:15" ht="21">
      <c r="A54" s="65">
        <v>2</v>
      </c>
      <c r="B54" s="65"/>
      <c r="C54" s="69" t="s">
        <v>435</v>
      </c>
      <c r="D54" s="70">
        <v>1212535.97</v>
      </c>
      <c r="E54" s="71"/>
      <c r="F54" s="64"/>
      <c r="G54" s="64"/>
      <c r="H54" s="64"/>
      <c r="I54" s="64"/>
      <c r="J54" s="64"/>
      <c r="K54" s="64"/>
      <c r="M54" s="276" t="s">
        <v>343</v>
      </c>
      <c r="N54" s="292" t="s">
        <v>435</v>
      </c>
      <c r="O54" s="294">
        <v>1212535.97</v>
      </c>
    </row>
    <row r="55" spans="1:15" ht="21">
      <c r="A55" s="65">
        <v>3</v>
      </c>
      <c r="B55" s="65"/>
      <c r="C55" s="69" t="s">
        <v>436</v>
      </c>
      <c r="D55" s="70">
        <v>312842.27</v>
      </c>
      <c r="E55" s="71"/>
      <c r="F55" s="64"/>
      <c r="G55" s="64"/>
      <c r="H55" s="64"/>
      <c r="I55" s="64"/>
      <c r="J55" s="64"/>
      <c r="K55" s="64"/>
      <c r="M55" s="276" t="s">
        <v>343</v>
      </c>
      <c r="N55" s="292" t="s">
        <v>436</v>
      </c>
      <c r="O55" s="294">
        <v>312842.27</v>
      </c>
    </row>
    <row r="56" spans="1:15" ht="21">
      <c r="A56" s="65">
        <v>4</v>
      </c>
      <c r="B56" s="65"/>
      <c r="C56" s="69" t="s">
        <v>437</v>
      </c>
      <c r="D56" s="70">
        <v>781603.58</v>
      </c>
      <c r="E56" s="71"/>
      <c r="F56" s="64"/>
      <c r="G56" s="64"/>
      <c r="H56" s="64"/>
      <c r="I56" s="64"/>
      <c r="J56" s="64"/>
      <c r="K56" s="64"/>
      <c r="M56" s="276" t="s">
        <v>343</v>
      </c>
      <c r="N56" s="292" t="s">
        <v>437</v>
      </c>
      <c r="O56" s="294">
        <v>781603.58</v>
      </c>
    </row>
    <row r="57" spans="1:15" ht="21">
      <c r="A57" s="65">
        <v>5</v>
      </c>
      <c r="B57" s="65"/>
      <c r="C57" s="69" t="s">
        <v>438</v>
      </c>
      <c r="D57" s="70">
        <v>998087.02</v>
      </c>
      <c r="E57" s="71"/>
      <c r="F57" s="64"/>
      <c r="G57" s="64"/>
      <c r="H57" s="64"/>
      <c r="I57" s="64"/>
      <c r="J57" s="64"/>
      <c r="K57" s="64"/>
      <c r="M57" s="276" t="s">
        <v>343</v>
      </c>
      <c r="N57" s="292" t="s">
        <v>438</v>
      </c>
      <c r="O57" s="294">
        <v>998087.02</v>
      </c>
    </row>
    <row r="58" spans="1:15" ht="21">
      <c r="A58" s="65">
        <v>6</v>
      </c>
      <c r="B58" s="65"/>
      <c r="C58" s="69" t="s">
        <v>439</v>
      </c>
      <c r="D58" s="70">
        <v>770301.90999999992</v>
      </c>
      <c r="E58" s="74"/>
      <c r="F58" s="75"/>
      <c r="G58" s="75"/>
      <c r="H58" s="75"/>
      <c r="I58" s="75"/>
      <c r="J58" s="75"/>
      <c r="K58" s="75"/>
      <c r="M58" s="276" t="s">
        <v>343</v>
      </c>
      <c r="N58" s="292" t="s">
        <v>439</v>
      </c>
      <c r="O58" s="294">
        <v>770301.90999999992</v>
      </c>
    </row>
    <row r="59" spans="1:15" ht="21">
      <c r="A59" s="65">
        <v>7</v>
      </c>
      <c r="B59" s="302"/>
      <c r="C59" s="305" t="s">
        <v>440</v>
      </c>
      <c r="D59" s="306">
        <v>725947.18</v>
      </c>
      <c r="E59" s="76"/>
      <c r="F59" s="67"/>
      <c r="G59" s="67"/>
      <c r="H59" s="67"/>
      <c r="I59" s="67"/>
      <c r="J59" s="67"/>
      <c r="K59" s="67"/>
      <c r="M59" s="276" t="s">
        <v>343</v>
      </c>
      <c r="N59" s="292" t="s">
        <v>440</v>
      </c>
      <c r="O59" s="294">
        <v>725947.18</v>
      </c>
    </row>
    <row r="60" spans="1:15" ht="21">
      <c r="A60" s="65">
        <v>8</v>
      </c>
      <c r="B60" s="65"/>
      <c r="C60" s="81" t="s">
        <v>441</v>
      </c>
      <c r="D60" s="82">
        <v>591324.94999999995</v>
      </c>
      <c r="E60" s="80"/>
      <c r="F60" s="64"/>
      <c r="G60" s="64"/>
      <c r="H60" s="64"/>
      <c r="I60" s="64"/>
      <c r="J60" s="64"/>
      <c r="K60" s="64"/>
      <c r="M60" s="276" t="s">
        <v>343</v>
      </c>
      <c r="N60" s="292" t="s">
        <v>441</v>
      </c>
      <c r="O60" s="294">
        <v>591324.94999999995</v>
      </c>
    </row>
    <row r="61" spans="1:15" ht="21">
      <c r="A61" s="65">
        <v>9</v>
      </c>
      <c r="B61" s="65"/>
      <c r="C61" s="81" t="s">
        <v>442</v>
      </c>
      <c r="D61" s="82">
        <v>748058.85000000009</v>
      </c>
      <c r="E61" s="83"/>
      <c r="F61" s="64"/>
      <c r="G61" s="64"/>
      <c r="H61" s="64"/>
      <c r="I61" s="64"/>
      <c r="J61" s="64"/>
      <c r="K61" s="64"/>
      <c r="M61" s="276" t="s">
        <v>343</v>
      </c>
      <c r="N61" s="292" t="s">
        <v>442</v>
      </c>
      <c r="O61" s="294">
        <v>748058.85000000009</v>
      </c>
    </row>
    <row r="62" spans="1:15" ht="21">
      <c r="A62" s="65">
        <v>10</v>
      </c>
      <c r="B62" s="65"/>
      <c r="C62" s="81" t="s">
        <v>443</v>
      </c>
      <c r="D62" s="82">
        <v>482599.56</v>
      </c>
      <c r="E62" s="83"/>
      <c r="F62" s="64"/>
      <c r="G62" s="64"/>
      <c r="H62" s="64"/>
      <c r="I62" s="64"/>
      <c r="J62" s="64"/>
      <c r="K62" s="64"/>
      <c r="M62" s="276" t="s">
        <v>343</v>
      </c>
      <c r="N62" s="292" t="s">
        <v>443</v>
      </c>
      <c r="O62" s="294">
        <v>482599.56</v>
      </c>
    </row>
    <row r="63" spans="1:15" ht="21">
      <c r="A63" s="65">
        <v>11</v>
      </c>
      <c r="B63" s="65"/>
      <c r="C63" s="81" t="s">
        <v>444</v>
      </c>
      <c r="D63" s="82">
        <v>634197.14</v>
      </c>
      <c r="E63" s="83"/>
      <c r="F63" s="64"/>
      <c r="G63" s="64"/>
      <c r="H63" s="64"/>
      <c r="I63" s="64"/>
      <c r="J63" s="64"/>
      <c r="K63" s="64"/>
      <c r="M63" s="276" t="s">
        <v>343</v>
      </c>
      <c r="N63" s="292" t="s">
        <v>444</v>
      </c>
      <c r="O63" s="294">
        <v>634197.14</v>
      </c>
    </row>
    <row r="64" spans="1:15" ht="21">
      <c r="A64" s="65">
        <v>12</v>
      </c>
      <c r="B64" s="65"/>
      <c r="C64" s="81" t="s">
        <v>445</v>
      </c>
      <c r="D64" s="82">
        <v>309379.03999999998</v>
      </c>
      <c r="E64" s="83"/>
      <c r="F64" s="64"/>
      <c r="G64" s="64"/>
      <c r="H64" s="64"/>
      <c r="I64" s="64"/>
      <c r="J64" s="64"/>
      <c r="K64" s="64"/>
      <c r="M64" s="276"/>
      <c r="N64" s="292"/>
      <c r="O64" s="294"/>
    </row>
    <row r="65" spans="1:15" ht="21">
      <c r="A65" s="492" t="s">
        <v>37</v>
      </c>
      <c r="B65" s="493"/>
      <c r="C65" s="494"/>
      <c r="D65" s="298">
        <f>SUM(D53:D64)</f>
        <v>8621729.4099999983</v>
      </c>
      <c r="E65" s="83"/>
      <c r="F65" s="64"/>
      <c r="G65" s="64"/>
      <c r="H65" s="64"/>
      <c r="I65" s="64"/>
      <c r="J65" s="64"/>
      <c r="K65" s="64"/>
      <c r="M65" s="276" t="s">
        <v>343</v>
      </c>
      <c r="N65" s="292" t="s">
        <v>445</v>
      </c>
      <c r="O65" s="294">
        <v>309379.03999999998</v>
      </c>
    </row>
    <row r="66" spans="1:15" ht="21">
      <c r="A66" s="65">
        <v>1</v>
      </c>
      <c r="B66" s="65" t="s">
        <v>344</v>
      </c>
      <c r="C66" s="81" t="s">
        <v>446</v>
      </c>
      <c r="D66" s="82">
        <v>459691.94</v>
      </c>
      <c r="E66" s="83"/>
      <c r="F66" s="64"/>
      <c r="G66" s="64"/>
      <c r="H66" s="64"/>
      <c r="I66" s="64"/>
      <c r="J66" s="64"/>
      <c r="K66" s="64"/>
      <c r="M66" s="276" t="s">
        <v>344</v>
      </c>
      <c r="N66" s="292" t="s">
        <v>446</v>
      </c>
      <c r="O66" s="294">
        <v>459691.94</v>
      </c>
    </row>
    <row r="67" spans="1:15" ht="21">
      <c r="A67" s="65">
        <v>2</v>
      </c>
      <c r="B67" s="65"/>
      <c r="C67" s="81" t="s">
        <v>447</v>
      </c>
      <c r="D67" s="82">
        <v>771656.5</v>
      </c>
      <c r="E67" s="83"/>
      <c r="F67" s="64"/>
      <c r="G67" s="64"/>
      <c r="H67" s="64"/>
      <c r="I67" s="64"/>
      <c r="J67" s="64"/>
      <c r="K67" s="64"/>
      <c r="M67" s="276" t="s">
        <v>344</v>
      </c>
      <c r="N67" s="292" t="s">
        <v>447</v>
      </c>
      <c r="O67" s="294">
        <v>771656.5</v>
      </c>
    </row>
    <row r="68" spans="1:15" ht="21">
      <c r="A68" s="65">
        <v>3</v>
      </c>
      <c r="B68" s="65"/>
      <c r="C68" s="81" t="s">
        <v>448</v>
      </c>
      <c r="D68" s="82">
        <v>485052.89</v>
      </c>
      <c r="E68" s="83"/>
      <c r="F68" s="64"/>
      <c r="G68" s="64"/>
      <c r="H68" s="64"/>
      <c r="I68" s="64"/>
      <c r="J68" s="64"/>
      <c r="K68" s="64"/>
      <c r="M68" s="276" t="s">
        <v>344</v>
      </c>
      <c r="N68" s="292" t="s">
        <v>448</v>
      </c>
      <c r="O68" s="294">
        <v>485052.89</v>
      </c>
    </row>
    <row r="69" spans="1:15" ht="21">
      <c r="A69" s="65">
        <v>4</v>
      </c>
      <c r="B69" s="65"/>
      <c r="C69" s="81" t="s">
        <v>449</v>
      </c>
      <c r="D69" s="82">
        <v>767278.66</v>
      </c>
      <c r="E69" s="83"/>
      <c r="F69" s="64"/>
      <c r="G69" s="64"/>
      <c r="H69" s="64"/>
      <c r="I69" s="64"/>
      <c r="J69" s="64"/>
      <c r="K69" s="64"/>
      <c r="M69" s="276" t="s">
        <v>344</v>
      </c>
      <c r="N69" s="292" t="s">
        <v>449</v>
      </c>
      <c r="O69" s="294">
        <v>767278.66</v>
      </c>
    </row>
    <row r="70" spans="1:15" ht="21">
      <c r="A70" s="65">
        <v>5</v>
      </c>
      <c r="B70" s="65"/>
      <c r="C70" s="81" t="s">
        <v>450</v>
      </c>
      <c r="D70" s="82">
        <v>111984.79</v>
      </c>
      <c r="E70" s="83"/>
      <c r="F70" s="64"/>
      <c r="G70" s="64"/>
      <c r="H70" s="64"/>
      <c r="I70" s="64"/>
      <c r="J70" s="64"/>
      <c r="K70" s="64"/>
      <c r="M70" s="276" t="s">
        <v>344</v>
      </c>
      <c r="N70" s="292" t="s">
        <v>450</v>
      </c>
      <c r="O70" s="294">
        <v>111984.79</v>
      </c>
    </row>
    <row r="71" spans="1:15" ht="21">
      <c r="A71" s="65">
        <v>6</v>
      </c>
      <c r="B71" s="65"/>
      <c r="C71" s="81" t="s">
        <v>451</v>
      </c>
      <c r="D71" s="82">
        <v>85821.35</v>
      </c>
      <c r="E71" s="83"/>
      <c r="F71" s="64"/>
      <c r="G71" s="64"/>
      <c r="H71" s="64"/>
      <c r="I71" s="64"/>
      <c r="J71" s="64"/>
      <c r="K71" s="64"/>
      <c r="M71" s="276" t="s">
        <v>344</v>
      </c>
      <c r="N71" s="292" t="s">
        <v>451</v>
      </c>
      <c r="O71" s="294">
        <v>85821.35</v>
      </c>
    </row>
    <row r="72" spans="1:15" ht="21">
      <c r="A72" s="65">
        <v>7</v>
      </c>
      <c r="B72" s="65"/>
      <c r="C72" s="81" t="s">
        <v>452</v>
      </c>
      <c r="D72" s="82">
        <v>98003.09</v>
      </c>
      <c r="E72" s="83"/>
      <c r="F72" s="64"/>
      <c r="G72" s="64"/>
      <c r="H72" s="64"/>
      <c r="I72" s="64"/>
      <c r="J72" s="64"/>
      <c r="K72" s="64"/>
      <c r="M72" s="276" t="s">
        <v>344</v>
      </c>
      <c r="N72" s="292" t="s">
        <v>452</v>
      </c>
      <c r="O72" s="294">
        <v>98003.09</v>
      </c>
    </row>
    <row r="73" spans="1:15" ht="21">
      <c r="A73" s="65">
        <v>8</v>
      </c>
      <c r="B73" s="65"/>
      <c r="C73" s="81" t="s">
        <v>453</v>
      </c>
      <c r="D73" s="82">
        <v>181841.74</v>
      </c>
      <c r="E73" s="83"/>
      <c r="F73" s="64"/>
      <c r="G73" s="64"/>
      <c r="H73" s="64"/>
      <c r="I73" s="64"/>
      <c r="J73" s="64"/>
      <c r="K73" s="64"/>
      <c r="M73" s="276" t="s">
        <v>344</v>
      </c>
      <c r="N73" s="292" t="s">
        <v>453</v>
      </c>
      <c r="O73" s="294">
        <v>181841.74</v>
      </c>
    </row>
    <row r="74" spans="1:15" ht="21">
      <c r="A74" s="65">
        <v>9</v>
      </c>
      <c r="B74" s="65"/>
      <c r="C74" s="81" t="s">
        <v>454</v>
      </c>
      <c r="D74" s="82">
        <v>528654.51</v>
      </c>
      <c r="E74" s="83"/>
      <c r="F74" s="64"/>
      <c r="G74" s="64"/>
      <c r="H74" s="64"/>
      <c r="I74" s="64"/>
      <c r="J74" s="64"/>
      <c r="K74" s="64"/>
      <c r="M74" s="276" t="s">
        <v>344</v>
      </c>
      <c r="N74" s="292" t="s">
        <v>454</v>
      </c>
      <c r="O74" s="294">
        <v>528654.51</v>
      </c>
    </row>
    <row r="75" spans="1:15" ht="21">
      <c r="A75" s="65">
        <v>10</v>
      </c>
      <c r="B75" s="65"/>
      <c r="C75" s="81" t="s">
        <v>455</v>
      </c>
      <c r="D75" s="82">
        <v>129913.42</v>
      </c>
      <c r="E75" s="83"/>
      <c r="F75" s="64"/>
      <c r="G75" s="64"/>
      <c r="H75" s="64"/>
      <c r="I75" s="64"/>
      <c r="J75" s="64"/>
      <c r="K75" s="64"/>
      <c r="M75" s="276" t="s">
        <v>344</v>
      </c>
      <c r="N75" s="292" t="s">
        <v>455</v>
      </c>
      <c r="O75" s="294">
        <v>129913.42</v>
      </c>
    </row>
    <row r="76" spans="1:15" ht="21">
      <c r="A76" s="65">
        <v>11</v>
      </c>
      <c r="B76" s="65"/>
      <c r="C76" s="81" t="s">
        <v>456</v>
      </c>
      <c r="D76" s="82">
        <v>101718.86</v>
      </c>
      <c r="E76" s="83"/>
      <c r="F76" s="64"/>
      <c r="G76" s="64"/>
      <c r="H76" s="64"/>
      <c r="I76" s="64"/>
      <c r="J76" s="64"/>
      <c r="K76" s="64"/>
      <c r="M76" s="276" t="s">
        <v>344</v>
      </c>
      <c r="N76" s="292" t="s">
        <v>456</v>
      </c>
      <c r="O76" s="294">
        <v>101718.86</v>
      </c>
    </row>
    <row r="77" spans="1:15" ht="21">
      <c r="A77" s="65">
        <v>12</v>
      </c>
      <c r="B77" s="65"/>
      <c r="C77" s="81" t="s">
        <v>457</v>
      </c>
      <c r="D77" s="82">
        <v>710725.04</v>
      </c>
      <c r="E77" s="83"/>
      <c r="F77" s="64"/>
      <c r="G77" s="64"/>
      <c r="H77" s="64"/>
      <c r="I77" s="64"/>
      <c r="J77" s="64"/>
      <c r="K77" s="64"/>
      <c r="M77" s="276" t="s">
        <v>344</v>
      </c>
      <c r="N77" s="292" t="s">
        <v>457</v>
      </c>
      <c r="O77" s="294">
        <v>710725.04</v>
      </c>
    </row>
    <row r="78" spans="1:15" ht="21">
      <c r="A78" s="65">
        <v>13</v>
      </c>
      <c r="B78" s="65"/>
      <c r="C78" s="81" t="s">
        <v>556</v>
      </c>
      <c r="D78" s="82">
        <v>152002.29</v>
      </c>
      <c r="E78" s="83"/>
      <c r="F78" s="64"/>
      <c r="G78" s="64"/>
      <c r="H78" s="64"/>
      <c r="I78" s="64"/>
      <c r="J78" s="64"/>
      <c r="K78" s="64"/>
      <c r="M78" s="276" t="s">
        <v>344</v>
      </c>
      <c r="N78" s="292" t="s">
        <v>556</v>
      </c>
      <c r="O78" s="294">
        <v>152002.29</v>
      </c>
    </row>
    <row r="79" spans="1:15" ht="21">
      <c r="A79" s="65">
        <v>14</v>
      </c>
      <c r="B79" s="65"/>
      <c r="C79" s="81" t="s">
        <v>557</v>
      </c>
      <c r="D79" s="82">
        <v>203674.25</v>
      </c>
      <c r="E79" s="84"/>
      <c r="F79" s="75"/>
      <c r="G79" s="75"/>
      <c r="H79" s="75"/>
      <c r="I79" s="75"/>
      <c r="J79" s="75"/>
      <c r="K79" s="75"/>
      <c r="M79" s="276" t="s">
        <v>344</v>
      </c>
      <c r="N79" s="292" t="s">
        <v>557</v>
      </c>
      <c r="O79" s="294">
        <v>203674.25</v>
      </c>
    </row>
    <row r="80" spans="1:15" ht="21">
      <c r="A80" s="65">
        <v>15</v>
      </c>
      <c r="B80" s="308"/>
      <c r="C80" s="302" t="s">
        <v>458</v>
      </c>
      <c r="D80" s="309">
        <v>967104.95000000007</v>
      </c>
      <c r="E80" s="85"/>
      <c r="F80" s="67"/>
      <c r="G80" s="67"/>
      <c r="H80" s="67"/>
      <c r="I80" s="67"/>
      <c r="J80" s="67"/>
      <c r="K80" s="67"/>
      <c r="M80" s="276" t="s">
        <v>344</v>
      </c>
      <c r="N80" s="292" t="s">
        <v>458</v>
      </c>
      <c r="O80" s="294">
        <v>967104.95000000007</v>
      </c>
    </row>
    <row r="81" spans="1:15" ht="21">
      <c r="A81" s="65">
        <v>16</v>
      </c>
      <c r="B81" s="77"/>
      <c r="C81" s="78" t="s">
        <v>459</v>
      </c>
      <c r="D81" s="79">
        <v>1019278.82</v>
      </c>
      <c r="E81" s="86"/>
      <c r="F81" s="64"/>
      <c r="G81" s="64"/>
      <c r="H81" s="64"/>
      <c r="I81" s="64"/>
      <c r="J81" s="64"/>
      <c r="K81" s="64"/>
      <c r="M81" s="276" t="s">
        <v>344</v>
      </c>
      <c r="N81" s="292" t="s">
        <v>459</v>
      </c>
      <c r="O81" s="294">
        <v>1019278.82</v>
      </c>
    </row>
    <row r="82" spans="1:15" ht="21">
      <c r="A82" s="65">
        <v>17</v>
      </c>
      <c r="B82" s="65"/>
      <c r="C82" s="81" t="s">
        <v>460</v>
      </c>
      <c r="D82" s="82">
        <v>122033.40000000001</v>
      </c>
      <c r="E82" s="87"/>
      <c r="F82" s="64"/>
      <c r="G82" s="64"/>
      <c r="H82" s="64"/>
      <c r="I82" s="64"/>
      <c r="J82" s="64"/>
      <c r="K82" s="64"/>
      <c r="M82" s="276" t="s">
        <v>344</v>
      </c>
      <c r="N82" s="292" t="s">
        <v>460</v>
      </c>
      <c r="O82" s="294">
        <v>122033.40000000001</v>
      </c>
    </row>
    <row r="83" spans="1:15" ht="21">
      <c r="A83" s="65">
        <v>18</v>
      </c>
      <c r="B83" s="65"/>
      <c r="C83" s="81" t="s">
        <v>461</v>
      </c>
      <c r="D83" s="82">
        <v>515281.19</v>
      </c>
      <c r="E83" s="87"/>
      <c r="F83" s="64"/>
      <c r="G83" s="64"/>
      <c r="H83" s="64"/>
      <c r="I83" s="64"/>
      <c r="J83" s="64"/>
      <c r="K83" s="64"/>
      <c r="M83" s="276" t="s">
        <v>344</v>
      </c>
      <c r="N83" s="292" t="s">
        <v>461</v>
      </c>
      <c r="O83" s="294">
        <v>515281.19</v>
      </c>
    </row>
    <row r="84" spans="1:15" ht="21">
      <c r="A84" s="65">
        <v>19</v>
      </c>
      <c r="B84" s="65"/>
      <c r="C84" s="81" t="s">
        <v>462</v>
      </c>
      <c r="D84" s="82">
        <v>582655.89</v>
      </c>
      <c r="E84" s="87"/>
      <c r="F84" s="64"/>
      <c r="G84" s="64"/>
      <c r="H84" s="64"/>
      <c r="I84" s="64"/>
      <c r="J84" s="64"/>
      <c r="K84" s="64"/>
      <c r="M84" s="276" t="s">
        <v>344</v>
      </c>
      <c r="N84" s="292" t="s">
        <v>462</v>
      </c>
      <c r="O84" s="294">
        <v>582655.89</v>
      </c>
    </row>
    <row r="85" spans="1:15" ht="21">
      <c r="A85" s="65">
        <v>20</v>
      </c>
      <c r="B85" s="65"/>
      <c r="C85" s="81" t="s">
        <v>463</v>
      </c>
      <c r="D85" s="82">
        <v>674304.93</v>
      </c>
      <c r="E85" s="87"/>
      <c r="F85" s="64"/>
      <c r="G85" s="64"/>
      <c r="H85" s="64"/>
      <c r="I85" s="64"/>
      <c r="J85" s="64"/>
      <c r="K85" s="64"/>
      <c r="M85" s="276" t="s">
        <v>344</v>
      </c>
      <c r="N85" s="292" t="s">
        <v>463</v>
      </c>
      <c r="O85" s="294">
        <v>674304.93</v>
      </c>
    </row>
    <row r="86" spans="1:15" ht="21">
      <c r="A86" s="65">
        <v>21</v>
      </c>
      <c r="B86" s="65"/>
      <c r="C86" s="81" t="s">
        <v>464</v>
      </c>
      <c r="D86" s="307">
        <v>140000.88</v>
      </c>
      <c r="E86" s="87"/>
      <c r="F86" s="64"/>
      <c r="G86" s="64"/>
      <c r="H86" s="64"/>
      <c r="I86" s="64"/>
      <c r="J86" s="64"/>
      <c r="K86" s="64"/>
      <c r="M86" s="276" t="s">
        <v>344</v>
      </c>
      <c r="N86" s="292" t="s">
        <v>464</v>
      </c>
      <c r="O86" s="294">
        <v>140000.88</v>
      </c>
    </row>
    <row r="87" spans="1:15" ht="21">
      <c r="A87" s="65">
        <v>22</v>
      </c>
      <c r="B87" s="65"/>
      <c r="C87" s="81" t="s">
        <v>465</v>
      </c>
      <c r="D87" s="82">
        <v>146769.79999999999</v>
      </c>
      <c r="E87" s="87"/>
      <c r="F87" s="64"/>
      <c r="G87" s="64"/>
      <c r="H87" s="64"/>
      <c r="I87" s="64"/>
      <c r="J87" s="64"/>
      <c r="K87" s="64"/>
      <c r="M87" s="276" t="s">
        <v>344</v>
      </c>
      <c r="N87" s="292" t="s">
        <v>465</v>
      </c>
      <c r="O87" s="294">
        <v>146769.79999999999</v>
      </c>
    </row>
    <row r="88" spans="1:15" ht="21">
      <c r="A88" s="65">
        <v>23</v>
      </c>
      <c r="B88" s="65"/>
      <c r="C88" s="81" t="s">
        <v>428</v>
      </c>
      <c r="D88" s="82">
        <v>171929.28</v>
      </c>
      <c r="E88" s="87"/>
      <c r="F88" s="64"/>
      <c r="G88" s="64"/>
      <c r="H88" s="64"/>
      <c r="I88" s="64"/>
      <c r="J88" s="64"/>
      <c r="K88" s="64"/>
      <c r="M88" s="276" t="s">
        <v>344</v>
      </c>
      <c r="N88" s="292" t="s">
        <v>428</v>
      </c>
      <c r="O88" s="294">
        <v>171929.28</v>
      </c>
    </row>
    <row r="89" spans="1:15" ht="21">
      <c r="A89" s="492" t="s">
        <v>37</v>
      </c>
      <c r="B89" s="493"/>
      <c r="C89" s="494"/>
      <c r="D89" s="298">
        <f>SUM(D66:D88)</f>
        <v>9127378.4700000007</v>
      </c>
      <c r="E89" s="87"/>
      <c r="F89" s="64"/>
      <c r="G89" s="64"/>
      <c r="H89" s="64"/>
      <c r="I89" s="64"/>
      <c r="J89" s="64"/>
      <c r="K89" s="64"/>
      <c r="M89" s="276" t="s">
        <v>345</v>
      </c>
      <c r="N89" s="292" t="s">
        <v>466</v>
      </c>
      <c r="O89" s="294">
        <v>412547.95</v>
      </c>
    </row>
    <row r="90" spans="1:15" ht="21">
      <c r="A90" s="65">
        <v>1</v>
      </c>
      <c r="B90" s="65" t="s">
        <v>345</v>
      </c>
      <c r="C90" s="81" t="s">
        <v>466</v>
      </c>
      <c r="D90" s="82">
        <v>412547.95</v>
      </c>
      <c r="E90" s="87"/>
      <c r="F90" s="64"/>
      <c r="G90" s="64"/>
      <c r="H90" s="64"/>
      <c r="I90" s="64"/>
      <c r="J90" s="64"/>
      <c r="K90" s="64"/>
      <c r="M90" s="276" t="s">
        <v>345</v>
      </c>
      <c r="N90" s="292" t="s">
        <v>467</v>
      </c>
      <c r="O90" s="294">
        <v>100572.41</v>
      </c>
    </row>
    <row r="91" spans="1:15" ht="21">
      <c r="A91" s="65">
        <v>2</v>
      </c>
      <c r="B91" s="65"/>
      <c r="C91" s="81" t="s">
        <v>467</v>
      </c>
      <c r="D91" s="82">
        <v>100572.41</v>
      </c>
      <c r="E91" s="87"/>
      <c r="F91" s="64"/>
      <c r="G91" s="64"/>
      <c r="H91" s="64"/>
      <c r="I91" s="64"/>
      <c r="J91" s="64"/>
      <c r="K91" s="64"/>
      <c r="M91" s="276" t="s">
        <v>345</v>
      </c>
      <c r="N91" s="292" t="s">
        <v>468</v>
      </c>
      <c r="O91" s="294">
        <v>141155.57999999999</v>
      </c>
    </row>
    <row r="92" spans="1:15" ht="21">
      <c r="A92" s="65">
        <v>3</v>
      </c>
      <c r="B92" s="65"/>
      <c r="C92" s="81" t="s">
        <v>468</v>
      </c>
      <c r="D92" s="82">
        <v>141155.57999999999</v>
      </c>
      <c r="E92" s="87"/>
      <c r="F92" s="64"/>
      <c r="G92" s="64"/>
      <c r="H92" s="64"/>
      <c r="I92" s="64"/>
      <c r="J92" s="64"/>
      <c r="K92" s="64"/>
      <c r="M92" s="276" t="s">
        <v>345</v>
      </c>
      <c r="N92" s="292" t="s">
        <v>469</v>
      </c>
      <c r="O92" s="294">
        <v>41080.210000000006</v>
      </c>
    </row>
    <row r="93" spans="1:15" ht="21">
      <c r="A93" s="65">
        <v>4</v>
      </c>
      <c r="B93" s="65"/>
      <c r="C93" s="81" t="s">
        <v>469</v>
      </c>
      <c r="D93" s="82">
        <v>41080.210000000006</v>
      </c>
      <c r="E93" s="87"/>
      <c r="F93" s="64"/>
      <c r="G93" s="64"/>
      <c r="H93" s="64"/>
      <c r="I93" s="64"/>
      <c r="J93" s="64"/>
      <c r="K93" s="64"/>
      <c r="M93" s="276" t="s">
        <v>345</v>
      </c>
      <c r="N93" s="292" t="s">
        <v>470</v>
      </c>
      <c r="O93" s="294">
        <v>327634.81</v>
      </c>
    </row>
    <row r="94" spans="1:15" ht="21">
      <c r="A94" s="65">
        <v>5</v>
      </c>
      <c r="B94" s="65"/>
      <c r="C94" s="81" t="s">
        <v>470</v>
      </c>
      <c r="D94" s="82">
        <v>327634.81</v>
      </c>
      <c r="E94" s="88"/>
      <c r="F94" s="75"/>
      <c r="G94" s="75"/>
      <c r="H94" s="75"/>
      <c r="I94" s="75"/>
      <c r="J94" s="75"/>
      <c r="K94" s="75"/>
      <c r="M94" s="276" t="s">
        <v>345</v>
      </c>
      <c r="N94" s="292" t="s">
        <v>471</v>
      </c>
      <c r="O94" s="294">
        <v>450365.65</v>
      </c>
    </row>
    <row r="95" spans="1:15" ht="21">
      <c r="A95" s="65">
        <v>6</v>
      </c>
      <c r="B95" s="302"/>
      <c r="C95" s="302" t="s">
        <v>471</v>
      </c>
      <c r="D95" s="309">
        <v>450365.65</v>
      </c>
      <c r="E95" s="76"/>
      <c r="F95" s="67"/>
      <c r="G95" s="67"/>
      <c r="H95" s="67"/>
      <c r="I95" s="67"/>
      <c r="J95" s="67"/>
      <c r="K95" s="67"/>
      <c r="M95" s="276" t="s">
        <v>345</v>
      </c>
      <c r="N95" s="292" t="s">
        <v>472</v>
      </c>
      <c r="O95" s="294">
        <v>322742.7</v>
      </c>
    </row>
    <row r="96" spans="1:15" ht="21">
      <c r="A96" s="65">
        <v>7</v>
      </c>
      <c r="B96" s="65"/>
      <c r="C96" s="91" t="s">
        <v>472</v>
      </c>
      <c r="D96" s="127">
        <v>322742.7</v>
      </c>
      <c r="E96" s="90"/>
      <c r="F96" s="64"/>
      <c r="G96" s="64"/>
      <c r="H96" s="64"/>
      <c r="I96" s="64"/>
      <c r="J96" s="64"/>
      <c r="K96" s="64"/>
      <c r="M96" s="276" t="s">
        <v>345</v>
      </c>
      <c r="N96" s="292" t="s">
        <v>473</v>
      </c>
      <c r="O96" s="294">
        <v>97749.13</v>
      </c>
    </row>
    <row r="97" spans="1:15" ht="21">
      <c r="A97" s="65">
        <v>8</v>
      </c>
      <c r="B97" s="65"/>
      <c r="C97" s="91" t="s">
        <v>473</v>
      </c>
      <c r="D97" s="89">
        <v>97749.13</v>
      </c>
      <c r="E97" s="92"/>
      <c r="F97" s="64"/>
      <c r="G97" s="64"/>
      <c r="H97" s="64"/>
      <c r="I97" s="64"/>
      <c r="J97" s="64"/>
      <c r="K97" s="64"/>
      <c r="M97" s="276" t="s">
        <v>345</v>
      </c>
      <c r="N97" s="292" t="s">
        <v>474</v>
      </c>
      <c r="O97" s="294">
        <v>124647.31</v>
      </c>
    </row>
    <row r="98" spans="1:15" ht="21">
      <c r="A98" s="65">
        <v>9</v>
      </c>
      <c r="B98" s="65"/>
      <c r="C98" s="91" t="s">
        <v>474</v>
      </c>
      <c r="D98" s="89">
        <v>124647.31</v>
      </c>
      <c r="E98" s="92"/>
      <c r="F98" s="64"/>
      <c r="G98" s="64"/>
      <c r="H98" s="64"/>
      <c r="I98" s="64"/>
      <c r="J98" s="64"/>
      <c r="K98" s="64"/>
      <c r="M98" s="276" t="s">
        <v>345</v>
      </c>
      <c r="N98" s="292" t="s">
        <v>475</v>
      </c>
      <c r="O98" s="294">
        <v>251433.01</v>
      </c>
    </row>
    <row r="99" spans="1:15" ht="21">
      <c r="A99" s="65">
        <v>10</v>
      </c>
      <c r="B99" s="65"/>
      <c r="C99" s="93" t="s">
        <v>475</v>
      </c>
      <c r="D99" s="89">
        <v>251433.01</v>
      </c>
      <c r="E99" s="94"/>
      <c r="F99" s="64"/>
      <c r="G99" s="64"/>
      <c r="H99" s="64"/>
      <c r="I99" s="64"/>
      <c r="J99" s="64"/>
      <c r="K99" s="64"/>
      <c r="M99" s="276" t="s">
        <v>345</v>
      </c>
      <c r="N99" s="292" t="s">
        <v>476</v>
      </c>
      <c r="O99" s="294">
        <v>97653.290000000008</v>
      </c>
    </row>
    <row r="100" spans="1:15" ht="21">
      <c r="A100" s="65">
        <v>11</v>
      </c>
      <c r="B100" s="65"/>
      <c r="C100" s="91" t="s">
        <v>476</v>
      </c>
      <c r="D100" s="95">
        <v>97653.290000000008</v>
      </c>
      <c r="E100" s="92"/>
      <c r="F100" s="64"/>
      <c r="G100" s="64"/>
      <c r="H100" s="64"/>
      <c r="I100" s="64"/>
      <c r="J100" s="64"/>
      <c r="K100" s="64"/>
      <c r="M100" s="276" t="s">
        <v>345</v>
      </c>
      <c r="N100" s="292" t="s">
        <v>477</v>
      </c>
      <c r="O100" s="294">
        <v>100356.98000000001</v>
      </c>
    </row>
    <row r="101" spans="1:15" ht="21">
      <c r="A101" s="65">
        <v>12</v>
      </c>
      <c r="B101" s="65"/>
      <c r="C101" s="91" t="s">
        <v>477</v>
      </c>
      <c r="D101" s="96">
        <v>100356.98000000001</v>
      </c>
      <c r="E101" s="97"/>
      <c r="F101" s="64"/>
      <c r="G101" s="64"/>
      <c r="H101" s="64"/>
      <c r="I101" s="64"/>
      <c r="J101" s="64"/>
      <c r="K101" s="64"/>
      <c r="M101" s="276" t="s">
        <v>345</v>
      </c>
      <c r="N101" s="292" t="s">
        <v>478</v>
      </c>
      <c r="O101" s="294">
        <v>124437.24</v>
      </c>
    </row>
    <row r="102" spans="1:15" ht="21">
      <c r="A102" s="65">
        <v>13</v>
      </c>
      <c r="B102" s="65"/>
      <c r="C102" s="91" t="s">
        <v>478</v>
      </c>
      <c r="D102" s="98">
        <v>124437.24</v>
      </c>
      <c r="E102" s="92"/>
      <c r="F102" s="64"/>
      <c r="G102" s="64"/>
      <c r="H102" s="64"/>
      <c r="I102" s="64"/>
      <c r="J102" s="64"/>
      <c r="K102" s="64"/>
      <c r="M102" s="276" t="s">
        <v>345</v>
      </c>
      <c r="N102" s="292" t="s">
        <v>479</v>
      </c>
      <c r="O102" s="294">
        <v>38879.769999999997</v>
      </c>
    </row>
    <row r="103" spans="1:15" ht="21">
      <c r="A103" s="65">
        <v>14</v>
      </c>
      <c r="B103" s="65"/>
      <c r="C103" s="91" t="s">
        <v>479</v>
      </c>
      <c r="D103" s="99">
        <v>38879.769999999997</v>
      </c>
      <c r="E103" s="97"/>
      <c r="F103" s="64"/>
      <c r="G103" s="64"/>
      <c r="H103" s="64"/>
      <c r="I103" s="64"/>
      <c r="J103" s="64"/>
      <c r="K103" s="64"/>
      <c r="M103" s="276"/>
      <c r="N103" s="292"/>
      <c r="O103" s="294"/>
    </row>
    <row r="104" spans="1:15" ht="21">
      <c r="A104" s="65">
        <v>15</v>
      </c>
      <c r="B104" s="65"/>
      <c r="C104" s="91" t="s">
        <v>480</v>
      </c>
      <c r="D104" s="96">
        <v>66301.73</v>
      </c>
      <c r="E104" s="92"/>
      <c r="F104" s="64"/>
      <c r="G104" s="64"/>
      <c r="H104" s="64"/>
      <c r="I104" s="64"/>
      <c r="J104" s="64"/>
      <c r="K104" s="64"/>
      <c r="M104" s="276" t="s">
        <v>345</v>
      </c>
      <c r="N104" s="292" t="s">
        <v>480</v>
      </c>
      <c r="O104" s="294">
        <v>66301.73</v>
      </c>
    </row>
    <row r="105" spans="1:15" ht="21">
      <c r="A105" s="500" t="s">
        <v>37</v>
      </c>
      <c r="B105" s="501"/>
      <c r="C105" s="502"/>
      <c r="D105" s="310">
        <f>SUM(D90:D104)</f>
        <v>2697557.77</v>
      </c>
      <c r="E105" s="92"/>
      <c r="F105" s="64"/>
      <c r="G105" s="64"/>
      <c r="H105" s="64"/>
      <c r="I105" s="64"/>
      <c r="J105" s="64"/>
      <c r="K105" s="64"/>
      <c r="M105" s="276" t="s">
        <v>341</v>
      </c>
      <c r="N105" s="292" t="s">
        <v>355</v>
      </c>
      <c r="O105" s="294">
        <v>377708.57</v>
      </c>
    </row>
    <row r="106" spans="1:15" ht="21">
      <c r="A106" s="65">
        <v>1</v>
      </c>
      <c r="B106" s="65" t="s">
        <v>341</v>
      </c>
      <c r="C106" s="91" t="s">
        <v>388</v>
      </c>
      <c r="D106" s="96">
        <v>811065.15</v>
      </c>
      <c r="E106" s="100"/>
      <c r="F106" s="64"/>
      <c r="G106" s="64"/>
      <c r="H106" s="64"/>
      <c r="I106" s="64"/>
      <c r="J106" s="64"/>
      <c r="K106" s="64"/>
      <c r="M106" s="276" t="s">
        <v>341</v>
      </c>
      <c r="N106" s="292" t="s">
        <v>356</v>
      </c>
      <c r="O106" s="294">
        <v>1716061.52</v>
      </c>
    </row>
    <row r="107" spans="1:15" ht="21">
      <c r="A107" s="73">
        <v>2</v>
      </c>
      <c r="B107" s="65"/>
      <c r="C107" s="91" t="s">
        <v>355</v>
      </c>
      <c r="D107" s="311">
        <v>377708.57</v>
      </c>
      <c r="E107" s="92"/>
      <c r="F107" s="75"/>
      <c r="G107" s="75"/>
      <c r="H107" s="75"/>
      <c r="I107" s="75"/>
      <c r="J107" s="75"/>
      <c r="K107" s="75"/>
      <c r="M107" s="276" t="s">
        <v>341</v>
      </c>
      <c r="N107" s="292" t="s">
        <v>357</v>
      </c>
      <c r="O107" s="294">
        <v>296275.06</v>
      </c>
    </row>
    <row r="108" spans="1:15" ht="21">
      <c r="A108" s="65">
        <v>3</v>
      </c>
      <c r="B108" s="308"/>
      <c r="C108" s="302" t="s">
        <v>356</v>
      </c>
      <c r="D108" s="309">
        <v>1716061.52</v>
      </c>
      <c r="E108" s="76"/>
      <c r="F108" s="67"/>
      <c r="G108" s="67"/>
      <c r="H108" s="67"/>
      <c r="I108" s="67"/>
      <c r="J108" s="67"/>
      <c r="K108" s="67"/>
      <c r="M108" s="276" t="s">
        <v>341</v>
      </c>
      <c r="N108" s="292" t="s">
        <v>358</v>
      </c>
      <c r="O108" s="294">
        <v>547444.11</v>
      </c>
    </row>
    <row r="109" spans="1:15" ht="21">
      <c r="A109" s="73">
        <v>4</v>
      </c>
      <c r="B109" s="65"/>
      <c r="C109" s="108" t="s">
        <v>357</v>
      </c>
      <c r="D109" s="102">
        <v>296275.06</v>
      </c>
      <c r="E109" s="101"/>
      <c r="F109" s="64"/>
      <c r="G109" s="64"/>
      <c r="H109" s="64"/>
      <c r="I109" s="64"/>
      <c r="J109" s="64"/>
      <c r="K109" s="64"/>
      <c r="M109" s="276" t="s">
        <v>341</v>
      </c>
      <c r="N109" s="292" t="s">
        <v>359</v>
      </c>
      <c r="O109" s="294">
        <v>525640.98</v>
      </c>
    </row>
    <row r="110" spans="1:15" ht="21">
      <c r="A110" s="65">
        <v>5</v>
      </c>
      <c r="B110" s="65"/>
      <c r="C110" s="108" t="s">
        <v>358</v>
      </c>
      <c r="D110" s="102">
        <v>547444.11</v>
      </c>
      <c r="E110" s="102"/>
      <c r="F110" s="64"/>
      <c r="G110" s="64"/>
      <c r="H110" s="64"/>
      <c r="I110" s="64"/>
      <c r="J110" s="64"/>
      <c r="K110" s="64"/>
      <c r="M110" s="276" t="s">
        <v>341</v>
      </c>
      <c r="N110" s="292" t="s">
        <v>360</v>
      </c>
      <c r="O110" s="294">
        <v>419562.93000000005</v>
      </c>
    </row>
    <row r="111" spans="1:15" ht="21">
      <c r="A111" s="73">
        <v>6</v>
      </c>
      <c r="B111" s="65"/>
      <c r="C111" s="108" t="s">
        <v>359</v>
      </c>
      <c r="D111" s="102">
        <v>525640.98</v>
      </c>
      <c r="E111" s="102"/>
      <c r="F111" s="64"/>
      <c r="G111" s="64"/>
      <c r="H111" s="64"/>
      <c r="I111" s="64"/>
      <c r="J111" s="64"/>
      <c r="K111" s="64"/>
      <c r="M111" s="276" t="s">
        <v>341</v>
      </c>
      <c r="N111" s="292" t="s">
        <v>361</v>
      </c>
      <c r="O111" s="294">
        <v>159267.82999999999</v>
      </c>
    </row>
    <row r="112" spans="1:15" ht="21">
      <c r="A112" s="65">
        <v>7</v>
      </c>
      <c r="B112" s="65"/>
      <c r="C112" s="108" t="s">
        <v>360</v>
      </c>
      <c r="D112" s="102">
        <v>419562.93000000005</v>
      </c>
      <c r="E112" s="102"/>
      <c r="F112" s="64"/>
      <c r="G112" s="64"/>
      <c r="H112" s="64"/>
      <c r="I112" s="64"/>
      <c r="J112" s="64"/>
      <c r="K112" s="64"/>
      <c r="M112" s="276" t="s">
        <v>341</v>
      </c>
      <c r="N112" s="292" t="s">
        <v>362</v>
      </c>
      <c r="O112" s="294">
        <v>857364.3</v>
      </c>
    </row>
    <row r="113" spans="1:15" ht="21">
      <c r="A113" s="73">
        <v>8</v>
      </c>
      <c r="B113" s="65"/>
      <c r="C113" s="108" t="s">
        <v>361</v>
      </c>
      <c r="D113" s="102">
        <v>159267.82999999999</v>
      </c>
      <c r="E113" s="102"/>
      <c r="F113" s="64"/>
      <c r="G113" s="64"/>
      <c r="H113" s="64"/>
      <c r="I113" s="64"/>
      <c r="J113" s="64"/>
      <c r="K113" s="64"/>
      <c r="M113" s="276" t="s">
        <v>341</v>
      </c>
      <c r="N113" s="292" t="s">
        <v>363</v>
      </c>
      <c r="O113" s="294">
        <v>503986.83999999997</v>
      </c>
    </row>
    <row r="114" spans="1:15" ht="21">
      <c r="A114" s="65">
        <v>9</v>
      </c>
      <c r="B114" s="65"/>
      <c r="C114" s="108" t="s">
        <v>362</v>
      </c>
      <c r="D114" s="102">
        <v>857364.3</v>
      </c>
      <c r="E114" s="102"/>
      <c r="F114" s="64"/>
      <c r="G114" s="64"/>
      <c r="H114" s="64"/>
      <c r="I114" s="64"/>
      <c r="J114" s="64"/>
      <c r="K114" s="64"/>
      <c r="M114" s="276" t="s">
        <v>341</v>
      </c>
      <c r="N114" s="292" t="s">
        <v>364</v>
      </c>
      <c r="O114" s="294">
        <v>154108.51</v>
      </c>
    </row>
    <row r="115" spans="1:15" ht="21">
      <c r="A115" s="73">
        <v>10</v>
      </c>
      <c r="B115" s="65"/>
      <c r="C115" s="108" t="s">
        <v>363</v>
      </c>
      <c r="D115" s="102">
        <v>503986.83999999997</v>
      </c>
      <c r="E115" s="102"/>
      <c r="F115" s="64"/>
      <c r="G115" s="64"/>
      <c r="H115" s="64"/>
      <c r="I115" s="64"/>
      <c r="J115" s="103"/>
      <c r="K115" s="64"/>
      <c r="M115" s="276" t="s">
        <v>341</v>
      </c>
      <c r="N115" s="292" t="s">
        <v>365</v>
      </c>
      <c r="O115" s="294">
        <v>740794.95</v>
      </c>
    </row>
    <row r="116" spans="1:15" ht="21">
      <c r="A116" s="65">
        <v>11</v>
      </c>
      <c r="B116" s="65"/>
      <c r="C116" s="108" t="s">
        <v>364</v>
      </c>
      <c r="D116" s="102">
        <v>154108.51</v>
      </c>
      <c r="E116" s="102"/>
      <c r="F116" s="64"/>
      <c r="G116" s="64"/>
      <c r="H116" s="64"/>
      <c r="I116" s="64"/>
      <c r="J116" s="64"/>
      <c r="K116" s="64"/>
      <c r="M116" s="276" t="s">
        <v>341</v>
      </c>
      <c r="N116" s="292" t="s">
        <v>366</v>
      </c>
      <c r="O116" s="294">
        <v>360423.31</v>
      </c>
    </row>
    <row r="117" spans="1:15" ht="21">
      <c r="A117" s="73">
        <v>12</v>
      </c>
      <c r="B117" s="65"/>
      <c r="C117" s="108" t="s">
        <v>365</v>
      </c>
      <c r="D117" s="102">
        <v>740794.95</v>
      </c>
      <c r="E117" s="102"/>
      <c r="F117" s="64"/>
      <c r="G117" s="64"/>
      <c r="H117" s="64"/>
      <c r="I117" s="64"/>
      <c r="J117" s="64"/>
      <c r="K117" s="64"/>
      <c r="M117" s="276" t="s">
        <v>341</v>
      </c>
      <c r="N117" s="292" t="s">
        <v>367</v>
      </c>
      <c r="O117" s="294">
        <v>210984.32000000001</v>
      </c>
    </row>
    <row r="118" spans="1:15" ht="21">
      <c r="A118" s="65">
        <v>13</v>
      </c>
      <c r="B118" s="65"/>
      <c r="C118" s="108" t="s">
        <v>366</v>
      </c>
      <c r="D118" s="102">
        <v>360423.31</v>
      </c>
      <c r="E118" s="102"/>
      <c r="F118" s="64"/>
      <c r="G118" s="64"/>
      <c r="H118" s="64"/>
      <c r="I118" s="64"/>
      <c r="J118" s="64"/>
      <c r="K118" s="64"/>
      <c r="M118" s="276" t="s">
        <v>341</v>
      </c>
      <c r="N118" s="292" t="s">
        <v>368</v>
      </c>
      <c r="O118" s="294">
        <v>309747.18</v>
      </c>
    </row>
    <row r="119" spans="1:15" ht="21">
      <c r="A119" s="73">
        <v>14</v>
      </c>
      <c r="B119" s="65"/>
      <c r="C119" s="108" t="s">
        <v>367</v>
      </c>
      <c r="D119" s="102">
        <v>210984.32000000001</v>
      </c>
      <c r="E119" s="104"/>
      <c r="F119" s="64"/>
      <c r="G119" s="64"/>
      <c r="H119" s="64"/>
      <c r="I119" s="64"/>
      <c r="J119" s="64"/>
      <c r="K119" s="64"/>
      <c r="M119" s="276" t="s">
        <v>341</v>
      </c>
      <c r="N119" s="292" t="s">
        <v>369</v>
      </c>
      <c r="O119" s="294">
        <v>179889.23</v>
      </c>
    </row>
    <row r="120" spans="1:15" ht="21">
      <c r="A120" s="65">
        <v>15</v>
      </c>
      <c r="B120" s="308"/>
      <c r="C120" s="302" t="s">
        <v>368</v>
      </c>
      <c r="D120" s="306">
        <v>309747.18</v>
      </c>
      <c r="E120" s="76"/>
      <c r="F120" s="105"/>
      <c r="G120" s="105"/>
      <c r="H120" s="105"/>
      <c r="I120" s="76"/>
      <c r="J120" s="105"/>
      <c r="K120" s="76"/>
      <c r="M120" s="276" t="s">
        <v>341</v>
      </c>
      <c r="N120" s="292" t="s">
        <v>370</v>
      </c>
      <c r="O120" s="294">
        <v>265802.29000000004</v>
      </c>
    </row>
    <row r="121" spans="1:15" ht="21">
      <c r="A121" s="73">
        <v>16</v>
      </c>
      <c r="B121" s="65"/>
      <c r="C121" s="108" t="s">
        <v>369</v>
      </c>
      <c r="D121" s="312">
        <v>179889.23</v>
      </c>
      <c r="E121" s="106"/>
      <c r="F121" s="107"/>
      <c r="G121" s="107"/>
      <c r="H121" s="107"/>
      <c r="I121" s="107"/>
      <c r="J121" s="107"/>
      <c r="K121" s="107"/>
      <c r="M121" s="276" t="s">
        <v>341</v>
      </c>
      <c r="N121" s="292" t="s">
        <v>371</v>
      </c>
      <c r="O121" s="294">
        <v>294331.26</v>
      </c>
    </row>
    <row r="122" spans="1:15" ht="21">
      <c r="A122" s="65">
        <v>17</v>
      </c>
      <c r="B122" s="65"/>
      <c r="C122" s="108" t="s">
        <v>370</v>
      </c>
      <c r="D122" s="312">
        <v>265802.29000000004</v>
      </c>
      <c r="E122" s="109"/>
      <c r="F122" s="110"/>
      <c r="G122" s="110"/>
      <c r="H122" s="110"/>
      <c r="I122" s="110"/>
      <c r="J122" s="110"/>
      <c r="K122" s="110"/>
      <c r="M122" s="276" t="s">
        <v>341</v>
      </c>
      <c r="N122" s="292" t="s">
        <v>372</v>
      </c>
      <c r="O122" s="294">
        <v>1183852.0900000001</v>
      </c>
    </row>
    <row r="123" spans="1:15" ht="21">
      <c r="A123" s="73">
        <v>18</v>
      </c>
      <c r="B123" s="65"/>
      <c r="C123" s="108" t="s">
        <v>371</v>
      </c>
      <c r="D123" s="312">
        <v>294331.26</v>
      </c>
      <c r="E123" s="109"/>
      <c r="F123" s="110"/>
      <c r="G123" s="110"/>
      <c r="H123" s="110"/>
      <c r="I123" s="110"/>
      <c r="J123" s="110"/>
      <c r="K123" s="110"/>
      <c r="M123" s="276" t="s">
        <v>341</v>
      </c>
      <c r="N123" s="292" t="s">
        <v>373</v>
      </c>
      <c r="O123" s="294">
        <v>687639.74</v>
      </c>
    </row>
    <row r="124" spans="1:15" ht="21">
      <c r="A124" s="65">
        <v>19</v>
      </c>
      <c r="B124" s="65"/>
      <c r="C124" s="108" t="s">
        <v>372</v>
      </c>
      <c r="D124" s="312">
        <v>1183852.0900000001</v>
      </c>
      <c r="E124" s="109"/>
      <c r="F124" s="110"/>
      <c r="G124" s="110"/>
      <c r="H124" s="110"/>
      <c r="I124" s="110"/>
      <c r="J124" s="110"/>
      <c r="K124" s="110"/>
      <c r="M124" s="276" t="s">
        <v>341</v>
      </c>
      <c r="N124" s="292" t="s">
        <v>374</v>
      </c>
      <c r="O124" s="294">
        <v>370381.61</v>
      </c>
    </row>
    <row r="125" spans="1:15" ht="21">
      <c r="A125" s="73">
        <v>20</v>
      </c>
      <c r="B125" s="65"/>
      <c r="C125" s="108" t="s">
        <v>373</v>
      </c>
      <c r="D125" s="312">
        <v>687639.74</v>
      </c>
      <c r="E125" s="111"/>
      <c r="F125" s="112"/>
      <c r="G125" s="112"/>
      <c r="H125" s="112"/>
      <c r="I125" s="112"/>
      <c r="J125" s="112"/>
      <c r="K125" s="112"/>
      <c r="M125" s="276"/>
      <c r="N125" s="292"/>
      <c r="O125" s="294"/>
    </row>
    <row r="126" spans="1:15" ht="21">
      <c r="A126" s="65">
        <v>21</v>
      </c>
      <c r="B126" s="302"/>
      <c r="C126" s="302" t="s">
        <v>374</v>
      </c>
      <c r="D126" s="309">
        <v>370381.61</v>
      </c>
      <c r="E126" s="76"/>
      <c r="F126" s="76"/>
      <c r="G126" s="76"/>
      <c r="H126" s="76"/>
      <c r="I126" s="76"/>
      <c r="J126" s="76"/>
      <c r="K126" s="76"/>
      <c r="M126" s="276" t="s">
        <v>346</v>
      </c>
      <c r="N126" s="292" t="s">
        <v>481</v>
      </c>
      <c r="O126" s="285">
        <v>178021.06999999998</v>
      </c>
    </row>
    <row r="127" spans="1:15" ht="21">
      <c r="A127" s="503" t="s">
        <v>37</v>
      </c>
      <c r="B127" s="504"/>
      <c r="C127" s="505"/>
      <c r="D127" s="313">
        <f>SUM(D106:D126)</f>
        <v>10972331.779999999</v>
      </c>
      <c r="E127" s="297"/>
      <c r="F127" s="297"/>
      <c r="G127" s="297"/>
      <c r="H127" s="297"/>
      <c r="I127" s="297"/>
      <c r="J127" s="297"/>
      <c r="K127" s="297"/>
      <c r="M127" s="276" t="s">
        <v>346</v>
      </c>
      <c r="N127" s="292" t="s">
        <v>482</v>
      </c>
      <c r="O127" s="285">
        <v>395739.94999999995</v>
      </c>
    </row>
    <row r="128" spans="1:15" ht="21">
      <c r="A128" s="77">
        <v>1</v>
      </c>
      <c r="B128" s="65" t="s">
        <v>346</v>
      </c>
      <c r="C128" s="114" t="s">
        <v>481</v>
      </c>
      <c r="D128" s="303">
        <v>178021.06999999998</v>
      </c>
      <c r="E128" s="113"/>
      <c r="F128" s="110"/>
      <c r="G128" s="110"/>
      <c r="H128" s="110"/>
      <c r="I128" s="110"/>
      <c r="J128" s="110"/>
      <c r="K128" s="110"/>
      <c r="M128" s="276" t="s">
        <v>346</v>
      </c>
      <c r="N128" s="292" t="s">
        <v>483</v>
      </c>
      <c r="O128" s="285">
        <v>452034.93</v>
      </c>
    </row>
    <row r="129" spans="1:15" ht="21">
      <c r="A129" s="65">
        <v>2</v>
      </c>
      <c r="B129" s="65"/>
      <c r="C129" s="114" t="s">
        <v>482</v>
      </c>
      <c r="D129" s="303">
        <v>395739.94999999995</v>
      </c>
      <c r="E129" s="115"/>
      <c r="F129" s="110"/>
      <c r="G129" s="110"/>
      <c r="H129" s="110"/>
      <c r="I129" s="110"/>
      <c r="J129" s="110"/>
      <c r="K129" s="110"/>
      <c r="M129" s="276" t="s">
        <v>346</v>
      </c>
      <c r="N129" s="292" t="s">
        <v>484</v>
      </c>
      <c r="O129" s="285">
        <v>927602.22</v>
      </c>
    </row>
    <row r="130" spans="1:15" ht="21">
      <c r="A130" s="77">
        <v>3</v>
      </c>
      <c r="B130" s="65"/>
      <c r="C130" s="114" t="s">
        <v>483</v>
      </c>
      <c r="D130" s="303">
        <v>452034.93</v>
      </c>
      <c r="E130" s="116"/>
      <c r="F130" s="110"/>
      <c r="G130" s="110"/>
      <c r="H130" s="110"/>
      <c r="I130" s="110"/>
      <c r="J130" s="110"/>
      <c r="K130" s="110"/>
      <c r="M130" s="276" t="s">
        <v>346</v>
      </c>
      <c r="N130" s="292" t="s">
        <v>485</v>
      </c>
      <c r="O130" s="285">
        <v>238440.41999999998</v>
      </c>
    </row>
    <row r="131" spans="1:15" ht="21">
      <c r="A131" s="65">
        <v>4</v>
      </c>
      <c r="B131" s="65"/>
      <c r="C131" s="114" t="s">
        <v>484</v>
      </c>
      <c r="D131" s="303">
        <v>927602.22</v>
      </c>
      <c r="E131" s="115"/>
      <c r="F131" s="110"/>
      <c r="G131" s="110"/>
      <c r="H131" s="110"/>
      <c r="I131" s="110"/>
      <c r="J131" s="110"/>
      <c r="K131" s="110"/>
      <c r="M131" s="276" t="s">
        <v>346</v>
      </c>
      <c r="N131" s="292" t="s">
        <v>486</v>
      </c>
      <c r="O131" s="285">
        <v>425829.14</v>
      </c>
    </row>
    <row r="132" spans="1:15" ht="21">
      <c r="A132" s="77">
        <v>5</v>
      </c>
      <c r="B132" s="65"/>
      <c r="C132" s="114" t="s">
        <v>485</v>
      </c>
      <c r="D132" s="303">
        <v>238440.41999999998</v>
      </c>
      <c r="E132" s="117"/>
      <c r="F132" s="110"/>
      <c r="G132" s="110"/>
      <c r="H132" s="110"/>
      <c r="I132" s="110"/>
      <c r="J132" s="110"/>
      <c r="K132" s="110"/>
      <c r="M132" s="276" t="s">
        <v>346</v>
      </c>
      <c r="N132" s="292" t="s">
        <v>487</v>
      </c>
      <c r="O132" s="285">
        <v>630457.63</v>
      </c>
    </row>
    <row r="133" spans="1:15" ht="21">
      <c r="A133" s="65">
        <v>6</v>
      </c>
      <c r="B133" s="302"/>
      <c r="C133" s="302" t="s">
        <v>486</v>
      </c>
      <c r="D133" s="303">
        <v>425829.14</v>
      </c>
      <c r="E133" s="105"/>
      <c r="F133" s="105"/>
      <c r="G133" s="105"/>
      <c r="H133" s="105"/>
      <c r="I133" s="105"/>
      <c r="J133" s="105"/>
      <c r="K133" s="105"/>
      <c r="M133" s="276" t="s">
        <v>346</v>
      </c>
      <c r="N133" s="292" t="s">
        <v>488</v>
      </c>
      <c r="O133" s="285">
        <v>189358.42</v>
      </c>
    </row>
    <row r="134" spans="1:15" ht="21">
      <c r="A134" s="77">
        <v>7</v>
      </c>
      <c r="B134" s="65"/>
      <c r="C134" s="81" t="s">
        <v>487</v>
      </c>
      <c r="D134" s="303">
        <v>630457.63</v>
      </c>
      <c r="E134" s="118"/>
      <c r="F134" s="118"/>
      <c r="G134" s="118"/>
      <c r="H134" s="118"/>
      <c r="I134" s="118"/>
      <c r="J134" s="118"/>
      <c r="K134" s="118"/>
      <c r="M134" s="276" t="s">
        <v>346</v>
      </c>
      <c r="N134" s="292" t="s">
        <v>489</v>
      </c>
      <c r="O134" s="285">
        <v>463860.14999999997</v>
      </c>
    </row>
    <row r="135" spans="1:15" ht="21">
      <c r="A135" s="65">
        <v>8</v>
      </c>
      <c r="B135" s="65"/>
      <c r="C135" s="81" t="s">
        <v>488</v>
      </c>
      <c r="D135" s="303">
        <v>189358.42</v>
      </c>
      <c r="E135" s="119"/>
      <c r="F135" s="119"/>
      <c r="G135" s="119"/>
      <c r="H135" s="119"/>
      <c r="I135" s="119"/>
      <c r="J135" s="119"/>
      <c r="K135" s="119"/>
      <c r="M135" s="276" t="s">
        <v>346</v>
      </c>
      <c r="N135" s="292" t="s">
        <v>459</v>
      </c>
      <c r="O135" s="285">
        <v>227318.44</v>
      </c>
    </row>
    <row r="136" spans="1:15" ht="21">
      <c r="A136" s="77">
        <v>9</v>
      </c>
      <c r="B136" s="65"/>
      <c r="C136" s="81" t="s">
        <v>489</v>
      </c>
      <c r="D136" s="303">
        <v>463860.14999999997</v>
      </c>
      <c r="E136" s="119"/>
      <c r="F136" s="119"/>
      <c r="G136" s="119"/>
      <c r="H136" s="119"/>
      <c r="I136" s="119"/>
      <c r="J136" s="119"/>
      <c r="K136" s="119"/>
      <c r="M136" s="276" t="s">
        <v>346</v>
      </c>
      <c r="N136" s="292" t="s">
        <v>490</v>
      </c>
      <c r="O136" s="285">
        <v>261814.98</v>
      </c>
    </row>
    <row r="137" spans="1:15" ht="21">
      <c r="A137" s="65">
        <v>10</v>
      </c>
      <c r="B137" s="65"/>
      <c r="C137" s="81" t="s">
        <v>459</v>
      </c>
      <c r="D137" s="303">
        <v>227318.44</v>
      </c>
      <c r="E137" s="119"/>
      <c r="F137" s="119"/>
      <c r="G137" s="119"/>
      <c r="H137" s="119"/>
      <c r="I137" s="119"/>
      <c r="J137" s="119"/>
      <c r="K137" s="119"/>
      <c r="M137" s="276" t="s">
        <v>346</v>
      </c>
      <c r="N137" s="292" t="s">
        <v>491</v>
      </c>
      <c r="O137" s="285">
        <v>429990.83</v>
      </c>
    </row>
    <row r="138" spans="1:15" ht="21">
      <c r="A138" s="77">
        <v>11</v>
      </c>
      <c r="B138" s="65"/>
      <c r="C138" s="81" t="s">
        <v>490</v>
      </c>
      <c r="D138" s="303">
        <v>261814.98</v>
      </c>
      <c r="E138" s="120"/>
      <c r="F138" s="120"/>
      <c r="G138" s="120"/>
      <c r="H138" s="120"/>
      <c r="I138" s="120"/>
      <c r="J138" s="120"/>
      <c r="K138" s="120"/>
      <c r="M138" s="276" t="s">
        <v>346</v>
      </c>
      <c r="N138" s="292" t="s">
        <v>492</v>
      </c>
      <c r="O138" s="285">
        <v>563654.53999999992</v>
      </c>
    </row>
    <row r="139" spans="1:15" ht="21">
      <c r="A139" s="65">
        <v>12</v>
      </c>
      <c r="B139" s="302"/>
      <c r="C139" s="302" t="s">
        <v>491</v>
      </c>
      <c r="D139" s="303">
        <v>429990.83</v>
      </c>
      <c r="E139" s="85"/>
      <c r="F139" s="67"/>
      <c r="G139" s="67"/>
      <c r="H139" s="67"/>
      <c r="I139" s="67"/>
      <c r="J139" s="67"/>
      <c r="K139" s="67"/>
      <c r="M139" s="276" t="s">
        <v>346</v>
      </c>
      <c r="N139" s="292" t="s">
        <v>493</v>
      </c>
      <c r="O139" s="285">
        <v>376525.76</v>
      </c>
    </row>
    <row r="140" spans="1:15" ht="21">
      <c r="A140" s="77">
        <v>13</v>
      </c>
      <c r="B140" s="65"/>
      <c r="C140" s="81" t="s">
        <v>492</v>
      </c>
      <c r="D140" s="303">
        <v>563654.53999999992</v>
      </c>
      <c r="E140" s="64"/>
      <c r="F140" s="64"/>
      <c r="G140" s="64"/>
      <c r="H140" s="64"/>
      <c r="I140" s="64"/>
      <c r="J140" s="64"/>
      <c r="K140" s="64"/>
      <c r="M140" s="276" t="s">
        <v>346</v>
      </c>
      <c r="N140" s="292" t="s">
        <v>494</v>
      </c>
      <c r="O140" s="285">
        <v>531500.12</v>
      </c>
    </row>
    <row r="141" spans="1:15" ht="21">
      <c r="A141" s="65">
        <v>14</v>
      </c>
      <c r="B141" s="65"/>
      <c r="C141" s="81" t="s">
        <v>493</v>
      </c>
      <c r="D141" s="303">
        <v>376525.76</v>
      </c>
      <c r="E141" s="66"/>
      <c r="F141" s="66"/>
      <c r="G141" s="66"/>
      <c r="H141" s="66"/>
      <c r="I141" s="66"/>
      <c r="J141" s="66"/>
      <c r="K141" s="64"/>
      <c r="M141" s="276" t="s">
        <v>346</v>
      </c>
      <c r="N141" s="292" t="s">
        <v>495</v>
      </c>
      <c r="O141" s="285">
        <v>491698.99</v>
      </c>
    </row>
    <row r="142" spans="1:15" ht="21">
      <c r="A142" s="77">
        <v>15</v>
      </c>
      <c r="B142" s="65"/>
      <c r="C142" s="81" t="s">
        <v>494</v>
      </c>
      <c r="D142" s="303">
        <v>531500.12</v>
      </c>
      <c r="E142" s="66"/>
      <c r="F142" s="66"/>
      <c r="G142" s="66"/>
      <c r="H142" s="66"/>
      <c r="I142" s="66"/>
      <c r="J142" s="66"/>
      <c r="K142" s="64"/>
      <c r="M142" s="276"/>
      <c r="N142" s="292"/>
      <c r="O142" s="285"/>
    </row>
    <row r="143" spans="1:15" ht="21">
      <c r="A143" s="65">
        <v>16</v>
      </c>
      <c r="B143" s="65"/>
      <c r="C143" s="81" t="s">
        <v>495</v>
      </c>
      <c r="D143" s="303">
        <v>491698.99</v>
      </c>
      <c r="E143" s="66"/>
      <c r="F143" s="66"/>
      <c r="G143" s="66"/>
      <c r="H143" s="66"/>
      <c r="I143" s="66"/>
      <c r="J143" s="66"/>
      <c r="K143" s="64"/>
      <c r="M143" s="276" t="s">
        <v>347</v>
      </c>
      <c r="N143" s="292" t="s">
        <v>496</v>
      </c>
      <c r="O143" s="294">
        <v>238397.74</v>
      </c>
    </row>
    <row r="144" spans="1:15" ht="21">
      <c r="A144" s="492" t="s">
        <v>37</v>
      </c>
      <c r="B144" s="504"/>
      <c r="C144" s="505"/>
      <c r="D144" s="314">
        <f>SUM(D128:D143)</f>
        <v>6783847.5899999999</v>
      </c>
      <c r="E144" s="66"/>
      <c r="F144" s="66"/>
      <c r="G144" s="66"/>
      <c r="H144" s="66"/>
      <c r="I144" s="66"/>
      <c r="J144" s="66"/>
      <c r="K144" s="64"/>
      <c r="M144" s="276" t="s">
        <v>347</v>
      </c>
      <c r="N144" s="292" t="s">
        <v>497</v>
      </c>
      <c r="O144" s="294">
        <v>583096.16999999993</v>
      </c>
    </row>
    <row r="145" spans="1:15" ht="21">
      <c r="A145" s="65">
        <v>1</v>
      </c>
      <c r="B145" s="65" t="s">
        <v>347</v>
      </c>
      <c r="C145" s="315" t="s">
        <v>496</v>
      </c>
      <c r="D145" s="316">
        <v>238397.74</v>
      </c>
      <c r="E145" s="66"/>
      <c r="F145" s="66"/>
      <c r="G145" s="66"/>
      <c r="H145" s="66"/>
      <c r="I145" s="66"/>
      <c r="J145" s="66"/>
      <c r="K145" s="64"/>
      <c r="M145" s="276" t="s">
        <v>347</v>
      </c>
      <c r="N145" s="292" t="s">
        <v>498</v>
      </c>
      <c r="O145" s="294">
        <v>801345.14</v>
      </c>
    </row>
    <row r="146" spans="1:15" ht="21">
      <c r="A146" s="65">
        <v>2</v>
      </c>
      <c r="B146" s="65"/>
      <c r="C146" s="315" t="s">
        <v>497</v>
      </c>
      <c r="D146" s="316">
        <v>583096.16999999993</v>
      </c>
      <c r="E146" s="66"/>
      <c r="F146" s="66"/>
      <c r="G146" s="66"/>
      <c r="H146" s="66"/>
      <c r="I146" s="66"/>
      <c r="J146" s="66"/>
      <c r="K146" s="64"/>
      <c r="M146" s="276" t="s">
        <v>347</v>
      </c>
      <c r="N146" s="292" t="s">
        <v>499</v>
      </c>
      <c r="O146" s="294">
        <v>532604.28</v>
      </c>
    </row>
    <row r="147" spans="1:15" ht="21">
      <c r="A147" s="65">
        <v>3</v>
      </c>
      <c r="B147" s="65"/>
      <c r="C147" s="315" t="s">
        <v>498</v>
      </c>
      <c r="D147" s="316">
        <v>801345.14</v>
      </c>
      <c r="E147" s="121"/>
      <c r="F147" s="121"/>
      <c r="G147" s="121"/>
      <c r="H147" s="121"/>
      <c r="I147" s="121"/>
      <c r="J147" s="121"/>
      <c r="K147" s="64"/>
      <c r="M147" s="276" t="s">
        <v>347</v>
      </c>
      <c r="N147" s="292" t="s">
        <v>500</v>
      </c>
      <c r="O147" s="294">
        <v>311999.01999999996</v>
      </c>
    </row>
    <row r="148" spans="1:15" ht="21">
      <c r="A148" s="65">
        <v>4</v>
      </c>
      <c r="B148" s="302"/>
      <c r="C148" s="315" t="s">
        <v>499</v>
      </c>
      <c r="D148" s="316">
        <v>532604.28</v>
      </c>
      <c r="E148" s="85"/>
      <c r="F148" s="85"/>
      <c r="G148" s="85"/>
      <c r="H148" s="85"/>
      <c r="I148" s="85"/>
      <c r="J148" s="85"/>
      <c r="K148" s="85"/>
      <c r="M148" s="276" t="s">
        <v>347</v>
      </c>
      <c r="N148" s="292" t="s">
        <v>501</v>
      </c>
      <c r="O148" s="294">
        <v>277223.55</v>
      </c>
    </row>
    <row r="149" spans="1:15" ht="21">
      <c r="A149" s="65">
        <v>5</v>
      </c>
      <c r="B149" s="65"/>
      <c r="C149" s="315" t="s">
        <v>500</v>
      </c>
      <c r="D149" s="316">
        <v>311999.01999999996</v>
      </c>
      <c r="E149" s="122"/>
      <c r="F149" s="123"/>
      <c r="G149" s="123"/>
      <c r="H149" s="124"/>
      <c r="I149" s="123"/>
      <c r="J149" s="124"/>
      <c r="K149" s="125"/>
      <c r="M149" s="276" t="s">
        <v>347</v>
      </c>
      <c r="N149" s="292" t="s">
        <v>502</v>
      </c>
      <c r="O149" s="294">
        <v>283307.15000000002</v>
      </c>
    </row>
    <row r="150" spans="1:15" ht="21">
      <c r="A150" s="65">
        <v>6</v>
      </c>
      <c r="B150" s="65"/>
      <c r="C150" s="315" t="s">
        <v>501</v>
      </c>
      <c r="D150" s="316">
        <v>277223.55</v>
      </c>
      <c r="E150" s="128"/>
      <c r="F150" s="129"/>
      <c r="G150" s="129"/>
      <c r="H150" s="129"/>
      <c r="I150" s="129"/>
      <c r="J150" s="130"/>
      <c r="K150" s="131"/>
      <c r="M150" s="276" t="s">
        <v>348</v>
      </c>
      <c r="N150" s="292" t="s">
        <v>503</v>
      </c>
      <c r="O150" s="294">
        <v>709059.69000000006</v>
      </c>
    </row>
    <row r="151" spans="1:15" ht="21">
      <c r="A151" s="65">
        <v>7</v>
      </c>
      <c r="B151" s="65"/>
      <c r="C151" s="315" t="s">
        <v>502</v>
      </c>
      <c r="D151" s="316">
        <v>283307.15000000002</v>
      </c>
      <c r="E151" s="132"/>
      <c r="F151" s="129"/>
      <c r="G151" s="129"/>
      <c r="H151" s="129"/>
      <c r="I151" s="129"/>
      <c r="J151" s="133"/>
      <c r="K151" s="132"/>
      <c r="M151" s="276" t="s">
        <v>348</v>
      </c>
      <c r="N151" s="292" t="s">
        <v>504</v>
      </c>
      <c r="O151" s="294">
        <v>529718.55999999994</v>
      </c>
    </row>
    <row r="152" spans="1:15" ht="21">
      <c r="A152" s="503" t="s">
        <v>37</v>
      </c>
      <c r="B152" s="504"/>
      <c r="C152" s="505"/>
      <c r="D152" s="314">
        <f>SUM(D145:D151)</f>
        <v>3027973.05</v>
      </c>
      <c r="E152" s="132"/>
      <c r="F152" s="129"/>
      <c r="G152" s="129"/>
      <c r="H152" s="134"/>
      <c r="I152" s="132"/>
      <c r="J152" s="132"/>
      <c r="K152" s="131"/>
      <c r="M152" s="276" t="s">
        <v>348</v>
      </c>
      <c r="N152" s="292" t="s">
        <v>505</v>
      </c>
      <c r="O152" s="294">
        <v>1368293</v>
      </c>
    </row>
    <row r="153" spans="1:15" ht="21">
      <c r="A153" s="65">
        <v>1</v>
      </c>
      <c r="B153" s="65" t="s">
        <v>348</v>
      </c>
      <c r="C153" s="315" t="s">
        <v>503</v>
      </c>
      <c r="D153" s="303">
        <v>709059.69000000006</v>
      </c>
      <c r="E153" s="132"/>
      <c r="F153" s="129"/>
      <c r="G153" s="132"/>
      <c r="H153" s="132"/>
      <c r="I153" s="132"/>
      <c r="J153" s="132"/>
      <c r="K153" s="131"/>
      <c r="M153" s="276" t="s">
        <v>348</v>
      </c>
      <c r="N153" s="292" t="s">
        <v>506</v>
      </c>
      <c r="O153" s="294">
        <v>1106702.08</v>
      </c>
    </row>
    <row r="154" spans="1:15" ht="21">
      <c r="A154" s="65">
        <v>2</v>
      </c>
      <c r="B154" s="65"/>
      <c r="C154" s="315" t="s">
        <v>504</v>
      </c>
      <c r="D154" s="303">
        <v>529718.55999999994</v>
      </c>
      <c r="E154" s="132"/>
      <c r="F154" s="93"/>
      <c r="G154" s="130"/>
      <c r="H154" s="91"/>
      <c r="I154" s="93"/>
      <c r="J154" s="132"/>
      <c r="K154" s="131"/>
      <c r="M154" s="276" t="s">
        <v>348</v>
      </c>
      <c r="N154" s="292" t="s">
        <v>507</v>
      </c>
      <c r="O154" s="294">
        <v>529981.1399999999</v>
      </c>
    </row>
    <row r="155" spans="1:15" ht="21">
      <c r="A155" s="65">
        <v>3</v>
      </c>
      <c r="B155" s="65"/>
      <c r="C155" s="315" t="s">
        <v>505</v>
      </c>
      <c r="D155" s="303">
        <v>1368293</v>
      </c>
      <c r="E155" s="135"/>
      <c r="F155" s="136"/>
      <c r="G155" s="136"/>
      <c r="H155" s="137"/>
      <c r="I155" s="135"/>
      <c r="J155" s="135"/>
      <c r="K155" s="135"/>
      <c r="M155" s="276" t="s">
        <v>348</v>
      </c>
      <c r="N155" s="292" t="s">
        <v>508</v>
      </c>
      <c r="O155" s="294">
        <v>590585.57999999996</v>
      </c>
    </row>
    <row r="156" spans="1:15" ht="21">
      <c r="A156" s="65">
        <v>4</v>
      </c>
      <c r="B156" s="65"/>
      <c r="C156" s="315" t="s">
        <v>506</v>
      </c>
      <c r="D156" s="303">
        <v>1106702.08</v>
      </c>
      <c r="E156" s="85"/>
      <c r="F156" s="85"/>
      <c r="G156" s="85"/>
      <c r="H156" s="85"/>
      <c r="I156" s="85"/>
      <c r="J156" s="85"/>
      <c r="K156" s="85"/>
      <c r="M156" s="276" t="s">
        <v>348</v>
      </c>
      <c r="N156" s="292" t="s">
        <v>509</v>
      </c>
      <c r="O156" s="294">
        <v>679647.87</v>
      </c>
    </row>
    <row r="157" spans="1:15" ht="42">
      <c r="A157" s="65">
        <v>5</v>
      </c>
      <c r="B157" s="65"/>
      <c r="C157" s="315" t="s">
        <v>507</v>
      </c>
      <c r="D157" s="303">
        <v>529981.1399999999</v>
      </c>
      <c r="E157" s="326"/>
      <c r="F157" s="326"/>
      <c r="G157" s="326"/>
      <c r="H157" s="326"/>
      <c r="I157" s="326"/>
      <c r="J157" s="326"/>
      <c r="K157" s="326"/>
      <c r="M157" s="276" t="s">
        <v>349</v>
      </c>
      <c r="N157" s="292" t="s">
        <v>510</v>
      </c>
      <c r="O157" s="294">
        <v>363113.83</v>
      </c>
    </row>
    <row r="158" spans="1:15" ht="21">
      <c r="A158" s="65">
        <v>6</v>
      </c>
      <c r="B158" s="65"/>
      <c r="C158" s="315" t="s">
        <v>508</v>
      </c>
      <c r="D158" s="303">
        <v>590585.57999999996</v>
      </c>
      <c r="E158" s="105"/>
      <c r="F158" s="105"/>
      <c r="G158" s="105"/>
      <c r="H158" s="105"/>
      <c r="I158" s="105"/>
      <c r="J158" s="105"/>
      <c r="K158" s="105"/>
      <c r="M158" s="276" t="s">
        <v>349</v>
      </c>
      <c r="N158" s="292" t="s">
        <v>511</v>
      </c>
      <c r="O158" s="294">
        <v>330107.09999999998</v>
      </c>
    </row>
    <row r="159" spans="1:15" ht="21">
      <c r="A159" s="65">
        <v>7</v>
      </c>
      <c r="B159" s="65"/>
      <c r="C159" s="315" t="s">
        <v>509</v>
      </c>
      <c r="D159" s="303">
        <v>679647.87</v>
      </c>
      <c r="E159" s="105"/>
      <c r="F159" s="105"/>
      <c r="G159" s="105"/>
      <c r="H159" s="105"/>
      <c r="I159" s="105"/>
      <c r="J159" s="105"/>
      <c r="K159" s="105"/>
      <c r="M159" s="276" t="s">
        <v>349</v>
      </c>
      <c r="N159" s="292" t="s">
        <v>512</v>
      </c>
      <c r="O159" s="294">
        <v>447924.59</v>
      </c>
    </row>
    <row r="160" spans="1:15" ht="21">
      <c r="A160" s="317"/>
      <c r="B160" s="318"/>
      <c r="C160" s="315" t="s">
        <v>549</v>
      </c>
      <c r="D160" s="303">
        <v>883313.70000000007</v>
      </c>
      <c r="E160" s="105"/>
      <c r="F160" s="105"/>
      <c r="G160" s="105"/>
      <c r="H160" s="105"/>
      <c r="I160" s="105"/>
      <c r="J160" s="105"/>
      <c r="K160" s="105"/>
      <c r="M160" s="276" t="s">
        <v>349</v>
      </c>
      <c r="N160" s="292" t="s">
        <v>513</v>
      </c>
      <c r="O160" s="294">
        <v>1430689.21</v>
      </c>
    </row>
    <row r="161" spans="1:18" ht="21">
      <c r="A161" s="503" t="s">
        <v>37</v>
      </c>
      <c r="B161" s="504"/>
      <c r="C161" s="505"/>
      <c r="D161" s="314">
        <f>SUM(D153:D160)</f>
        <v>6397301.6200000001</v>
      </c>
      <c r="E161" s="105"/>
      <c r="F161" s="105"/>
      <c r="G161" s="105"/>
      <c r="H161" s="105"/>
      <c r="I161" s="105"/>
      <c r="J161" s="105"/>
      <c r="K161" s="105"/>
      <c r="M161" s="276" t="s">
        <v>349</v>
      </c>
      <c r="N161" s="292" t="s">
        <v>514</v>
      </c>
      <c r="O161" s="294">
        <v>413588.77</v>
      </c>
      <c r="R161" s="293"/>
    </row>
    <row r="162" spans="1:18" ht="21">
      <c r="A162" s="65">
        <v>1</v>
      </c>
      <c r="B162" s="65" t="s">
        <v>349</v>
      </c>
      <c r="C162" s="315" t="s">
        <v>510</v>
      </c>
      <c r="D162" s="303">
        <v>363113.83</v>
      </c>
      <c r="E162" s="105"/>
      <c r="F162" s="105"/>
      <c r="G162" s="105"/>
      <c r="H162" s="105"/>
      <c r="I162" s="105"/>
      <c r="J162" s="105"/>
      <c r="K162" s="105"/>
      <c r="M162" s="276" t="s">
        <v>349</v>
      </c>
      <c r="N162" s="292" t="s">
        <v>515</v>
      </c>
      <c r="O162" s="294">
        <v>704858.72</v>
      </c>
    </row>
    <row r="163" spans="1:18" ht="21">
      <c r="A163" s="65">
        <v>2</v>
      </c>
      <c r="B163" s="65"/>
      <c r="C163" s="315" t="s">
        <v>511</v>
      </c>
      <c r="D163" s="303">
        <v>330107.09999999998</v>
      </c>
      <c r="E163" s="105"/>
      <c r="F163" s="105"/>
      <c r="G163" s="105"/>
      <c r="H163" s="105"/>
      <c r="I163" s="105"/>
      <c r="J163" s="105"/>
      <c r="K163" s="105"/>
      <c r="M163" s="276" t="s">
        <v>349</v>
      </c>
      <c r="N163" s="292" t="s">
        <v>516</v>
      </c>
      <c r="O163" s="294">
        <v>137214.71</v>
      </c>
    </row>
    <row r="164" spans="1:18" ht="21">
      <c r="A164" s="65">
        <v>3</v>
      </c>
      <c r="B164" s="65"/>
      <c r="C164" s="315" t="s">
        <v>512</v>
      </c>
      <c r="D164" s="303">
        <v>447924.59</v>
      </c>
      <c r="E164" s="105"/>
      <c r="F164" s="105"/>
      <c r="G164" s="105"/>
      <c r="H164" s="105"/>
      <c r="I164" s="105"/>
      <c r="J164" s="105"/>
      <c r="K164" s="105"/>
      <c r="M164" s="276" t="s">
        <v>349</v>
      </c>
      <c r="N164" s="292" t="s">
        <v>517</v>
      </c>
      <c r="O164" s="294">
        <v>1098502.1700000002</v>
      </c>
    </row>
    <row r="165" spans="1:18" ht="21">
      <c r="A165" s="65">
        <v>4</v>
      </c>
      <c r="B165" s="65"/>
      <c r="C165" s="315" t="s">
        <v>513</v>
      </c>
      <c r="D165" s="303">
        <v>1430689.21</v>
      </c>
      <c r="E165" s="105"/>
      <c r="F165" s="105"/>
      <c r="G165" s="105"/>
      <c r="H165" s="105"/>
      <c r="I165" s="105"/>
      <c r="J165" s="105"/>
      <c r="K165" s="105"/>
      <c r="M165" s="276" t="s">
        <v>349</v>
      </c>
      <c r="N165" s="292" t="s">
        <v>518</v>
      </c>
      <c r="O165" s="294">
        <v>651664.47</v>
      </c>
    </row>
    <row r="166" spans="1:18" ht="21">
      <c r="A166" s="65">
        <v>5</v>
      </c>
      <c r="B166" s="65"/>
      <c r="C166" s="315" t="s">
        <v>514</v>
      </c>
      <c r="D166" s="303">
        <v>413588.77</v>
      </c>
      <c r="E166" s="105"/>
      <c r="F166" s="105"/>
      <c r="G166" s="105"/>
      <c r="H166" s="105"/>
      <c r="I166" s="105"/>
      <c r="J166" s="105"/>
      <c r="K166" s="105"/>
      <c r="M166" s="276" t="s">
        <v>349</v>
      </c>
      <c r="N166" s="292" t="s">
        <v>519</v>
      </c>
      <c r="O166" s="294">
        <v>1840302.97</v>
      </c>
    </row>
    <row r="167" spans="1:18" ht="21">
      <c r="A167" s="65">
        <v>6</v>
      </c>
      <c r="B167" s="65"/>
      <c r="C167" s="126" t="s">
        <v>515</v>
      </c>
      <c r="D167" s="127">
        <v>704858.72</v>
      </c>
      <c r="E167" s="105"/>
      <c r="F167" s="105"/>
      <c r="G167" s="105"/>
      <c r="H167" s="105"/>
      <c r="I167" s="105"/>
      <c r="J167" s="105"/>
      <c r="K167" s="105"/>
      <c r="M167" s="276" t="s">
        <v>350</v>
      </c>
      <c r="N167" s="292" t="s">
        <v>403</v>
      </c>
      <c r="O167" s="294">
        <v>744578.54</v>
      </c>
    </row>
    <row r="168" spans="1:18" ht="21">
      <c r="A168" s="65">
        <v>7</v>
      </c>
      <c r="B168" s="65"/>
      <c r="C168" s="126" t="s">
        <v>516</v>
      </c>
      <c r="D168" s="127">
        <v>137214.71</v>
      </c>
      <c r="E168" s="105"/>
      <c r="F168" s="105"/>
      <c r="G168" s="105"/>
      <c r="H168" s="105"/>
      <c r="I168" s="105"/>
      <c r="J168" s="105"/>
      <c r="K168" s="105"/>
      <c r="M168" s="276" t="s">
        <v>350</v>
      </c>
      <c r="N168" s="292" t="s">
        <v>404</v>
      </c>
      <c r="O168" s="294">
        <v>879267.9</v>
      </c>
    </row>
    <row r="169" spans="1:18" ht="21">
      <c r="A169" s="65">
        <v>8</v>
      </c>
      <c r="B169" s="65"/>
      <c r="C169" s="126" t="s">
        <v>517</v>
      </c>
      <c r="D169" s="127">
        <v>1098502.1700000002</v>
      </c>
      <c r="E169" s="105"/>
      <c r="F169" s="105"/>
      <c r="G169" s="105"/>
      <c r="H169" s="105"/>
      <c r="I169" s="105"/>
      <c r="J169" s="105"/>
      <c r="K169" s="105"/>
      <c r="M169" s="276" t="s">
        <v>350</v>
      </c>
      <c r="N169" s="292" t="s">
        <v>405</v>
      </c>
      <c r="O169" s="294">
        <v>373471.41</v>
      </c>
    </row>
    <row r="170" spans="1:18" ht="21">
      <c r="A170" s="65">
        <v>9</v>
      </c>
      <c r="B170" s="65"/>
      <c r="C170" s="126" t="s">
        <v>518</v>
      </c>
      <c r="D170" s="127">
        <v>651664.47</v>
      </c>
      <c r="E170" s="105"/>
      <c r="F170" s="105"/>
      <c r="G170" s="105"/>
      <c r="H170" s="105"/>
      <c r="I170" s="105"/>
      <c r="J170" s="105"/>
      <c r="K170" s="105"/>
      <c r="M170" s="276" t="s">
        <v>350</v>
      </c>
      <c r="N170" s="292" t="s">
        <v>406</v>
      </c>
      <c r="O170" s="294">
        <v>800545.16</v>
      </c>
    </row>
    <row r="171" spans="1:18" ht="21">
      <c r="A171" s="65">
        <v>10</v>
      </c>
      <c r="B171" s="308"/>
      <c r="C171" s="302" t="s">
        <v>519</v>
      </c>
      <c r="D171" s="309">
        <v>1840302.97</v>
      </c>
      <c r="E171" s="105"/>
      <c r="F171" s="105"/>
      <c r="G171" s="105"/>
      <c r="H171" s="105"/>
      <c r="I171" s="105"/>
      <c r="J171" s="105"/>
      <c r="K171" s="105"/>
      <c r="M171" s="276" t="s">
        <v>350</v>
      </c>
      <c r="N171" s="292" t="s">
        <v>407</v>
      </c>
      <c r="O171" s="294">
        <v>853959.04999999993</v>
      </c>
    </row>
    <row r="172" spans="1:18" ht="21">
      <c r="A172" s="319"/>
      <c r="B172" s="320"/>
      <c r="C172" s="321" t="s">
        <v>37</v>
      </c>
      <c r="D172" s="313">
        <f>SUM(D162:D171)</f>
        <v>7417966.5399999991</v>
      </c>
      <c r="E172" s="105"/>
      <c r="F172" s="105"/>
      <c r="G172" s="105"/>
      <c r="H172" s="105"/>
      <c r="I172" s="105"/>
      <c r="J172" s="105"/>
      <c r="K172" s="105"/>
      <c r="M172" s="276" t="s">
        <v>350</v>
      </c>
      <c r="N172" s="292" t="s">
        <v>408</v>
      </c>
      <c r="O172" s="294">
        <v>566731.62</v>
      </c>
    </row>
    <row r="173" spans="1:18" ht="21">
      <c r="A173" s="81">
        <v>1</v>
      </c>
      <c r="B173" s="81" t="s">
        <v>350</v>
      </c>
      <c r="C173" s="81" t="s">
        <v>403</v>
      </c>
      <c r="D173" s="83">
        <v>744578.54</v>
      </c>
      <c r="E173" s="105"/>
      <c r="F173" s="105"/>
      <c r="G173" s="105"/>
      <c r="H173" s="105"/>
      <c r="I173" s="105"/>
      <c r="J173" s="105"/>
      <c r="K173" s="105"/>
      <c r="M173" s="276" t="s">
        <v>350</v>
      </c>
      <c r="N173" s="292" t="s">
        <v>409</v>
      </c>
      <c r="O173" s="294">
        <v>758589.19</v>
      </c>
    </row>
    <row r="174" spans="1:18" ht="21">
      <c r="A174" s="81">
        <v>2</v>
      </c>
      <c r="B174" s="81"/>
      <c r="C174" s="81" t="s">
        <v>404</v>
      </c>
      <c r="D174" s="83">
        <v>879267.9</v>
      </c>
      <c r="E174" s="105"/>
      <c r="F174" s="105"/>
      <c r="G174" s="105"/>
      <c r="H174" s="105"/>
      <c r="I174" s="105"/>
      <c r="J174" s="105"/>
      <c r="K174" s="105"/>
      <c r="M174" s="276" t="s">
        <v>350</v>
      </c>
      <c r="N174" s="292" t="s">
        <v>410</v>
      </c>
      <c r="O174" s="294">
        <v>877915.68</v>
      </c>
    </row>
    <row r="175" spans="1:18" ht="21">
      <c r="A175" s="81">
        <v>3</v>
      </c>
      <c r="B175" s="81"/>
      <c r="C175" s="81" t="s">
        <v>405</v>
      </c>
      <c r="D175" s="83">
        <v>373471.41</v>
      </c>
      <c r="E175" s="105"/>
      <c r="F175" s="105"/>
      <c r="G175" s="105"/>
      <c r="H175" s="105"/>
      <c r="I175" s="105"/>
      <c r="J175" s="105"/>
      <c r="K175" s="105"/>
      <c r="M175" s="276" t="s">
        <v>350</v>
      </c>
      <c r="N175" s="292" t="s">
        <v>411</v>
      </c>
      <c r="O175" s="294">
        <v>411097.4</v>
      </c>
    </row>
    <row r="176" spans="1:18" ht="21">
      <c r="A176" s="81">
        <v>4</v>
      </c>
      <c r="B176" s="81"/>
      <c r="C176" s="81" t="s">
        <v>406</v>
      </c>
      <c r="D176" s="83">
        <v>800545.16</v>
      </c>
      <c r="E176" s="105"/>
      <c r="F176" s="105"/>
      <c r="G176" s="105"/>
      <c r="H176" s="105"/>
      <c r="I176" s="105"/>
      <c r="J176" s="105"/>
      <c r="K176" s="105"/>
      <c r="M176" s="276" t="s">
        <v>350</v>
      </c>
      <c r="N176" s="292" t="s">
        <v>412</v>
      </c>
      <c r="O176" s="294">
        <v>1455304.1</v>
      </c>
    </row>
    <row r="177" spans="1:15" ht="21">
      <c r="A177" s="81">
        <v>5</v>
      </c>
      <c r="B177" s="81"/>
      <c r="C177" s="81" t="s">
        <v>407</v>
      </c>
      <c r="D177" s="83">
        <v>853959.04999999993</v>
      </c>
      <c r="E177" s="105"/>
      <c r="F177" s="105"/>
      <c r="G177" s="105"/>
      <c r="H177" s="105"/>
      <c r="I177" s="105"/>
      <c r="J177" s="105"/>
      <c r="K177" s="105"/>
      <c r="M177" s="276" t="s">
        <v>350</v>
      </c>
      <c r="N177" s="292" t="s">
        <v>413</v>
      </c>
      <c r="O177" s="294">
        <v>541771.23</v>
      </c>
    </row>
    <row r="178" spans="1:15" ht="21">
      <c r="A178" s="81">
        <v>6</v>
      </c>
      <c r="B178" s="81"/>
      <c r="C178" s="81" t="s">
        <v>408</v>
      </c>
      <c r="D178" s="83">
        <v>566731.62</v>
      </c>
      <c r="E178" s="105"/>
      <c r="F178" s="105"/>
      <c r="G178" s="105"/>
      <c r="H178" s="105"/>
      <c r="I178" s="105"/>
      <c r="J178" s="105"/>
      <c r="K178" s="105"/>
      <c r="M178" s="276" t="s">
        <v>350</v>
      </c>
      <c r="N178" s="292" t="s">
        <v>414</v>
      </c>
      <c r="O178" s="294">
        <v>1256434.01</v>
      </c>
    </row>
    <row r="179" spans="1:15" ht="21">
      <c r="A179" s="81">
        <v>7</v>
      </c>
      <c r="B179" s="81"/>
      <c r="C179" s="81" t="s">
        <v>409</v>
      </c>
      <c r="D179" s="83">
        <v>758589.19</v>
      </c>
      <c r="E179" s="105"/>
      <c r="F179" s="105"/>
      <c r="G179" s="105"/>
      <c r="H179" s="105"/>
      <c r="I179" s="105"/>
      <c r="J179" s="105"/>
      <c r="K179" s="105"/>
      <c r="M179" s="276" t="s">
        <v>350</v>
      </c>
      <c r="N179" s="292" t="s">
        <v>415</v>
      </c>
      <c r="O179" s="294">
        <v>367269.6</v>
      </c>
    </row>
    <row r="180" spans="1:15" ht="21">
      <c r="A180" s="81">
        <v>8</v>
      </c>
      <c r="B180" s="81"/>
      <c r="C180" s="81" t="s">
        <v>410</v>
      </c>
      <c r="D180" s="83">
        <v>877915.68</v>
      </c>
      <c r="E180" s="105"/>
      <c r="F180" s="105"/>
      <c r="G180" s="105"/>
      <c r="H180" s="105"/>
      <c r="I180" s="105"/>
      <c r="J180" s="105"/>
      <c r="K180" s="105"/>
      <c r="M180" s="276" t="s">
        <v>350</v>
      </c>
      <c r="N180" s="292" t="s">
        <v>416</v>
      </c>
      <c r="O180" s="294">
        <v>660165.9</v>
      </c>
    </row>
    <row r="181" spans="1:15" ht="21">
      <c r="A181" s="81">
        <v>9</v>
      </c>
      <c r="B181" s="81"/>
      <c r="C181" s="81" t="s">
        <v>411</v>
      </c>
      <c r="D181" s="83">
        <v>411097.4</v>
      </c>
      <c r="E181" s="105"/>
      <c r="F181" s="105"/>
      <c r="G181" s="105"/>
      <c r="H181" s="105"/>
      <c r="I181" s="105"/>
      <c r="J181" s="105"/>
      <c r="K181" s="105"/>
      <c r="M181" s="276" t="s">
        <v>350</v>
      </c>
      <c r="N181" s="292" t="s">
        <v>417</v>
      </c>
      <c r="O181" s="294">
        <v>675023.47</v>
      </c>
    </row>
    <row r="182" spans="1:15" ht="21">
      <c r="A182" s="81">
        <v>10</v>
      </c>
      <c r="B182" s="81"/>
      <c r="C182" s="81" t="s">
        <v>412</v>
      </c>
      <c r="D182" s="83">
        <v>1455304.1</v>
      </c>
      <c r="E182" s="105"/>
      <c r="F182" s="105"/>
      <c r="G182" s="105"/>
      <c r="H182" s="105"/>
      <c r="I182" s="105"/>
      <c r="J182" s="105"/>
      <c r="K182" s="105"/>
      <c r="M182" s="276" t="s">
        <v>350</v>
      </c>
      <c r="N182" s="292" t="s">
        <v>418</v>
      </c>
      <c r="O182" s="294">
        <v>861253.87</v>
      </c>
    </row>
    <row r="183" spans="1:15" ht="21">
      <c r="A183" s="81">
        <v>11</v>
      </c>
      <c r="B183" s="81"/>
      <c r="C183" s="81" t="s">
        <v>413</v>
      </c>
      <c r="D183" s="83">
        <v>541771.23</v>
      </c>
      <c r="E183" s="105"/>
      <c r="F183" s="105"/>
      <c r="G183" s="105"/>
      <c r="H183" s="105"/>
      <c r="I183" s="105"/>
      <c r="J183" s="105"/>
      <c r="K183" s="105"/>
      <c r="M183" s="276" t="s">
        <v>351</v>
      </c>
      <c r="N183" s="292" t="s">
        <v>520</v>
      </c>
      <c r="O183" s="294">
        <v>213869.12</v>
      </c>
    </row>
    <row r="184" spans="1:15" ht="21">
      <c r="A184" s="81">
        <v>12</v>
      </c>
      <c r="B184" s="81"/>
      <c r="C184" s="81" t="s">
        <v>414</v>
      </c>
      <c r="D184" s="83">
        <v>1256434.01</v>
      </c>
      <c r="E184" s="105"/>
      <c r="F184" s="105"/>
      <c r="G184" s="105"/>
      <c r="H184" s="105"/>
      <c r="I184" s="105"/>
      <c r="J184" s="105"/>
      <c r="K184" s="105"/>
      <c r="M184" s="276" t="s">
        <v>351</v>
      </c>
      <c r="N184" s="292" t="s">
        <v>521</v>
      </c>
      <c r="O184" s="294">
        <v>558459.31000000006</v>
      </c>
    </row>
    <row r="185" spans="1:15" ht="21">
      <c r="A185" s="81">
        <v>13</v>
      </c>
      <c r="B185" s="81"/>
      <c r="C185" s="81" t="s">
        <v>415</v>
      </c>
      <c r="D185" s="83">
        <v>367269.6</v>
      </c>
      <c r="E185" s="105"/>
      <c r="F185" s="105"/>
      <c r="G185" s="105"/>
      <c r="H185" s="105"/>
      <c r="I185" s="105"/>
      <c r="J185" s="105"/>
      <c r="K185" s="105"/>
      <c r="M185" s="276" t="s">
        <v>351</v>
      </c>
      <c r="N185" s="292" t="s">
        <v>522</v>
      </c>
      <c r="O185" s="294">
        <v>848939.73</v>
      </c>
    </row>
    <row r="186" spans="1:15" ht="21">
      <c r="A186" s="81">
        <v>14</v>
      </c>
      <c r="B186" s="81"/>
      <c r="C186" s="81" t="s">
        <v>416</v>
      </c>
      <c r="D186" s="83">
        <v>660165.9</v>
      </c>
      <c r="E186" s="105"/>
      <c r="F186" s="105"/>
      <c r="G186" s="105"/>
      <c r="H186" s="105"/>
      <c r="I186" s="105"/>
      <c r="J186" s="105"/>
      <c r="K186" s="105"/>
      <c r="M186" s="276" t="s">
        <v>351</v>
      </c>
      <c r="N186" s="292" t="s">
        <v>523</v>
      </c>
      <c r="O186" s="294">
        <v>504420.79</v>
      </c>
    </row>
    <row r="187" spans="1:15" ht="21">
      <c r="A187" s="81">
        <v>15</v>
      </c>
      <c r="B187" s="81"/>
      <c r="C187" s="81" t="s">
        <v>417</v>
      </c>
      <c r="D187" s="83">
        <v>675023.47</v>
      </c>
      <c r="E187" s="105"/>
      <c r="F187" s="105"/>
      <c r="G187" s="105"/>
      <c r="H187" s="105"/>
      <c r="I187" s="105"/>
      <c r="J187" s="105"/>
      <c r="K187" s="105"/>
      <c r="M187" s="276" t="s">
        <v>351</v>
      </c>
      <c r="N187" s="292" t="s">
        <v>524</v>
      </c>
      <c r="O187" s="294">
        <v>570130.6</v>
      </c>
    </row>
    <row r="188" spans="1:15" ht="21">
      <c r="A188" s="81">
        <v>16</v>
      </c>
      <c r="B188" s="81"/>
      <c r="C188" s="81" t="s">
        <v>418</v>
      </c>
      <c r="D188" s="83">
        <v>861253.87</v>
      </c>
      <c r="E188" s="105"/>
      <c r="F188" s="105"/>
      <c r="G188" s="105"/>
      <c r="H188" s="105"/>
      <c r="I188" s="105"/>
      <c r="J188" s="105"/>
      <c r="K188" s="105"/>
      <c r="M188" s="276" t="s">
        <v>351</v>
      </c>
      <c r="N188" s="292" t="s">
        <v>525</v>
      </c>
      <c r="O188" s="294">
        <v>394949.9</v>
      </c>
    </row>
    <row r="189" spans="1:15" ht="21">
      <c r="A189" s="506" t="s">
        <v>37</v>
      </c>
      <c r="B189" s="506"/>
      <c r="C189" s="506"/>
      <c r="D189" s="291">
        <f>SUM(D173:D188)</f>
        <v>12083378.129999999</v>
      </c>
      <c r="E189" s="105"/>
      <c r="F189" s="105"/>
      <c r="G189" s="105"/>
      <c r="H189" s="105"/>
      <c r="I189" s="105"/>
      <c r="J189" s="105"/>
      <c r="K189" s="105"/>
      <c r="M189" s="276" t="s">
        <v>352</v>
      </c>
      <c r="N189" s="292" t="s">
        <v>526</v>
      </c>
      <c r="O189" s="294">
        <v>620041.6399999999</v>
      </c>
    </row>
    <row r="190" spans="1:15" ht="21">
      <c r="A190" s="81">
        <v>1</v>
      </c>
      <c r="B190" s="81" t="s">
        <v>351</v>
      </c>
      <c r="C190" s="315" t="s">
        <v>520</v>
      </c>
      <c r="D190" s="303">
        <v>213869.12</v>
      </c>
      <c r="E190" s="105"/>
      <c r="F190" s="105"/>
      <c r="G190" s="105"/>
      <c r="H190" s="105"/>
      <c r="I190" s="105"/>
      <c r="J190" s="105"/>
      <c r="K190" s="105"/>
      <c r="M190" s="276" t="s">
        <v>352</v>
      </c>
      <c r="N190" s="292" t="s">
        <v>527</v>
      </c>
      <c r="O190" s="294">
        <v>1620884.74</v>
      </c>
    </row>
    <row r="191" spans="1:15" ht="21">
      <c r="A191" s="81">
        <v>2</v>
      </c>
      <c r="B191" s="81"/>
      <c r="C191" s="315" t="s">
        <v>521</v>
      </c>
      <c r="D191" s="303">
        <v>558459.31000000006</v>
      </c>
      <c r="E191" s="105"/>
      <c r="F191" s="105"/>
      <c r="G191" s="105"/>
      <c r="H191" s="105"/>
      <c r="I191" s="105"/>
      <c r="J191" s="105"/>
      <c r="K191" s="105"/>
      <c r="M191" s="276" t="s">
        <v>352</v>
      </c>
      <c r="N191" s="292" t="s">
        <v>528</v>
      </c>
      <c r="O191" s="294">
        <v>663946.87</v>
      </c>
    </row>
    <row r="192" spans="1:15" ht="42">
      <c r="A192" s="81">
        <v>3</v>
      </c>
      <c r="B192" s="81"/>
      <c r="C192" s="315" t="s">
        <v>522</v>
      </c>
      <c r="D192" s="303">
        <v>848939.73</v>
      </c>
      <c r="E192" s="105"/>
      <c r="F192" s="105"/>
      <c r="G192" s="105"/>
      <c r="H192" s="105"/>
      <c r="I192" s="105"/>
      <c r="J192" s="105"/>
      <c r="K192" s="105"/>
      <c r="M192" s="276" t="s">
        <v>352</v>
      </c>
      <c r="N192" s="292" t="s">
        <v>529</v>
      </c>
      <c r="O192" s="294">
        <v>847492.02</v>
      </c>
    </row>
    <row r="193" spans="1:15" ht="21">
      <c r="A193" s="81">
        <v>4</v>
      </c>
      <c r="B193" s="81"/>
      <c r="C193" s="315" t="s">
        <v>523</v>
      </c>
      <c r="D193" s="303">
        <v>504420.79</v>
      </c>
      <c r="E193" s="105"/>
      <c r="F193" s="105"/>
      <c r="G193" s="105"/>
      <c r="H193" s="105"/>
      <c r="I193" s="105"/>
      <c r="J193" s="105"/>
      <c r="K193" s="105"/>
      <c r="M193" s="276" t="s">
        <v>352</v>
      </c>
      <c r="N193" s="292" t="s">
        <v>530</v>
      </c>
      <c r="O193" s="294">
        <v>872207.42999999993</v>
      </c>
    </row>
    <row r="194" spans="1:15" ht="21">
      <c r="A194" s="81">
        <v>5</v>
      </c>
      <c r="B194" s="81"/>
      <c r="C194" s="315" t="s">
        <v>524</v>
      </c>
      <c r="D194" s="303">
        <v>570130.6</v>
      </c>
      <c r="E194" s="105"/>
      <c r="F194" s="105"/>
      <c r="G194" s="105"/>
      <c r="H194" s="105"/>
      <c r="I194" s="105"/>
      <c r="J194" s="105"/>
      <c r="K194" s="105"/>
      <c r="M194" s="276" t="s">
        <v>352</v>
      </c>
      <c r="N194" s="292" t="s">
        <v>531</v>
      </c>
      <c r="O194" s="294">
        <v>492833.38</v>
      </c>
    </row>
    <row r="195" spans="1:15" ht="21">
      <c r="A195" s="81">
        <v>6</v>
      </c>
      <c r="B195" s="81"/>
      <c r="C195" s="315" t="s">
        <v>525</v>
      </c>
      <c r="D195" s="303">
        <v>394949.9</v>
      </c>
      <c r="E195" s="105"/>
      <c r="F195" s="105"/>
      <c r="G195" s="105"/>
      <c r="H195" s="105"/>
      <c r="I195" s="105"/>
      <c r="J195" s="105"/>
      <c r="K195" s="105"/>
      <c r="M195" s="276" t="s">
        <v>352</v>
      </c>
      <c r="N195" s="292" t="s">
        <v>532</v>
      </c>
      <c r="O195" s="294">
        <v>716225.49</v>
      </c>
    </row>
    <row r="196" spans="1:15" ht="21">
      <c r="A196" s="507" t="s">
        <v>37</v>
      </c>
      <c r="B196" s="507"/>
      <c r="C196" s="507"/>
      <c r="D196" s="323">
        <f>SUM(D190:D195)</f>
        <v>3090769.45</v>
      </c>
      <c r="E196" s="105"/>
      <c r="F196" s="105"/>
      <c r="G196" s="105"/>
      <c r="H196" s="105"/>
      <c r="I196" s="105"/>
      <c r="J196" s="105"/>
      <c r="K196" s="105"/>
      <c r="M196" s="276" t="s">
        <v>352</v>
      </c>
      <c r="N196" s="292" t="s">
        <v>533</v>
      </c>
      <c r="O196" s="294">
        <v>436832.88</v>
      </c>
    </row>
    <row r="197" spans="1:15" ht="21">
      <c r="A197" s="81">
        <v>1</v>
      </c>
      <c r="B197" s="81" t="s">
        <v>352</v>
      </c>
      <c r="C197" s="81" t="s">
        <v>526</v>
      </c>
      <c r="D197" s="83">
        <v>620041.6399999999</v>
      </c>
      <c r="E197" s="105"/>
      <c r="F197" s="105"/>
      <c r="G197" s="105"/>
      <c r="H197" s="105"/>
      <c r="I197" s="105"/>
      <c r="J197" s="105"/>
      <c r="K197" s="105"/>
      <c r="M197" s="276" t="s">
        <v>352</v>
      </c>
      <c r="N197" s="292" t="s">
        <v>534</v>
      </c>
      <c r="O197" s="294">
        <v>697369.19000000006</v>
      </c>
    </row>
    <row r="198" spans="1:15" ht="21">
      <c r="A198" s="324">
        <v>2</v>
      </c>
      <c r="B198" s="324"/>
      <c r="C198" s="324" t="s">
        <v>527</v>
      </c>
      <c r="D198" s="66">
        <v>1620884.74</v>
      </c>
      <c r="E198" s="105"/>
      <c r="F198" s="105"/>
      <c r="G198" s="105"/>
      <c r="H198" s="105"/>
      <c r="I198" s="105"/>
      <c r="J198" s="105"/>
      <c r="K198" s="105"/>
      <c r="M198" s="276" t="s">
        <v>352</v>
      </c>
      <c r="N198" s="292" t="s">
        <v>535</v>
      </c>
      <c r="O198" s="294">
        <v>523444.83999999997</v>
      </c>
    </row>
    <row r="199" spans="1:15" ht="21">
      <c r="A199" s="324">
        <v>3</v>
      </c>
      <c r="B199" s="324"/>
      <c r="C199" s="324" t="s">
        <v>528</v>
      </c>
      <c r="D199" s="66">
        <v>663946.87</v>
      </c>
      <c r="E199" s="105"/>
      <c r="F199" s="105"/>
      <c r="G199" s="105"/>
      <c r="H199" s="105"/>
      <c r="I199" s="105"/>
      <c r="J199" s="105"/>
      <c r="K199" s="105"/>
      <c r="M199" s="276" t="s">
        <v>352</v>
      </c>
      <c r="N199" s="292" t="s">
        <v>536</v>
      </c>
      <c r="O199" s="294">
        <v>646789.36</v>
      </c>
    </row>
    <row r="200" spans="1:15" ht="21">
      <c r="A200" s="324">
        <v>4</v>
      </c>
      <c r="B200" s="324"/>
      <c r="C200" s="324" t="s">
        <v>529</v>
      </c>
      <c r="D200" s="66">
        <v>847492.02</v>
      </c>
      <c r="E200" s="105"/>
      <c r="F200" s="105"/>
      <c r="G200" s="105"/>
      <c r="H200" s="105"/>
      <c r="I200" s="105"/>
      <c r="J200" s="105"/>
      <c r="K200" s="105"/>
      <c r="M200" s="276" t="s">
        <v>352</v>
      </c>
      <c r="N200" s="292" t="s">
        <v>537</v>
      </c>
      <c r="O200" s="294">
        <v>384721.26</v>
      </c>
    </row>
    <row r="201" spans="1:15" ht="21">
      <c r="A201" s="324">
        <v>5</v>
      </c>
      <c r="B201" s="324"/>
      <c r="C201" s="324" t="s">
        <v>530</v>
      </c>
      <c r="D201" s="66">
        <v>872207.42999999993</v>
      </c>
      <c r="E201" s="105"/>
      <c r="F201" s="105"/>
      <c r="G201" s="105"/>
      <c r="H201" s="105"/>
      <c r="I201" s="105"/>
      <c r="J201" s="105"/>
      <c r="K201" s="105"/>
      <c r="M201" s="276" t="s">
        <v>353</v>
      </c>
      <c r="N201" s="292" t="s">
        <v>538</v>
      </c>
      <c r="O201" s="294">
        <v>178517.64</v>
      </c>
    </row>
    <row r="202" spans="1:15" ht="21">
      <c r="A202" s="324">
        <v>6</v>
      </c>
      <c r="B202" s="324"/>
      <c r="C202" s="324" t="s">
        <v>531</v>
      </c>
      <c r="D202" s="66">
        <v>492833.38</v>
      </c>
      <c r="E202" s="105"/>
      <c r="F202" s="105"/>
      <c r="G202" s="105"/>
      <c r="H202" s="105"/>
      <c r="I202" s="105"/>
      <c r="J202" s="105"/>
      <c r="K202" s="105"/>
      <c r="M202" s="276" t="s">
        <v>353</v>
      </c>
      <c r="N202" s="292" t="s">
        <v>539</v>
      </c>
      <c r="O202" s="294">
        <v>86747.75</v>
      </c>
    </row>
    <row r="203" spans="1:15" ht="21">
      <c r="A203" s="324">
        <v>7</v>
      </c>
      <c r="B203" s="324"/>
      <c r="C203" s="324" t="s">
        <v>532</v>
      </c>
      <c r="D203" s="66">
        <v>716225.49</v>
      </c>
      <c r="E203" s="105"/>
      <c r="F203" s="105"/>
      <c r="G203" s="105"/>
      <c r="H203" s="105"/>
      <c r="I203" s="105"/>
      <c r="J203" s="105"/>
      <c r="K203" s="105"/>
      <c r="M203" s="276" t="s">
        <v>353</v>
      </c>
      <c r="N203" s="292" t="s">
        <v>540</v>
      </c>
      <c r="O203" s="294">
        <v>87132.3</v>
      </c>
    </row>
    <row r="204" spans="1:15" ht="21">
      <c r="A204" s="324">
        <v>8</v>
      </c>
      <c r="B204" s="324"/>
      <c r="C204" s="324" t="s">
        <v>533</v>
      </c>
      <c r="D204" s="66">
        <v>436832.88</v>
      </c>
      <c r="E204" s="105"/>
      <c r="F204" s="105"/>
      <c r="G204" s="105"/>
      <c r="H204" s="105"/>
      <c r="I204" s="105"/>
      <c r="J204" s="105"/>
      <c r="K204" s="105"/>
      <c r="M204" s="276" t="s">
        <v>353</v>
      </c>
      <c r="N204" s="292" t="s">
        <v>473</v>
      </c>
      <c r="O204" s="294">
        <v>139705.01</v>
      </c>
    </row>
    <row r="205" spans="1:15" ht="21">
      <c r="A205" s="324">
        <v>9</v>
      </c>
      <c r="B205" s="324"/>
      <c r="C205" s="324" t="s">
        <v>534</v>
      </c>
      <c r="D205" s="66">
        <v>697369.19000000006</v>
      </c>
      <c r="E205" s="105"/>
      <c r="F205" s="105"/>
      <c r="G205" s="105"/>
      <c r="H205" s="105"/>
      <c r="I205" s="105"/>
      <c r="J205" s="105"/>
      <c r="K205" s="105"/>
      <c r="M205" s="276" t="s">
        <v>353</v>
      </c>
      <c r="N205" s="292" t="s">
        <v>541</v>
      </c>
      <c r="O205" s="294">
        <v>204479.57</v>
      </c>
    </row>
    <row r="206" spans="1:15" ht="21">
      <c r="A206" s="324">
        <v>10</v>
      </c>
      <c r="B206" s="324"/>
      <c r="C206" s="324" t="s">
        <v>535</v>
      </c>
      <c r="D206" s="66">
        <v>523444.83999999997</v>
      </c>
      <c r="E206" s="105"/>
      <c r="F206" s="105"/>
      <c r="G206" s="105"/>
      <c r="H206" s="105"/>
      <c r="I206" s="105"/>
      <c r="J206" s="105"/>
      <c r="K206" s="105"/>
      <c r="M206" s="276" t="s">
        <v>353</v>
      </c>
      <c r="N206" s="292" t="s">
        <v>542</v>
      </c>
      <c r="O206" s="294">
        <v>255675.38999999998</v>
      </c>
    </row>
    <row r="207" spans="1:15" ht="21">
      <c r="A207" s="324">
        <v>11</v>
      </c>
      <c r="B207" s="324"/>
      <c r="C207" s="324" t="s">
        <v>536</v>
      </c>
      <c r="D207" s="66">
        <v>646789.36</v>
      </c>
      <c r="E207" s="105"/>
      <c r="F207" s="105"/>
      <c r="G207" s="105"/>
      <c r="H207" s="105"/>
      <c r="I207" s="105"/>
      <c r="J207" s="105"/>
      <c r="K207" s="105"/>
      <c r="M207" s="276" t="s">
        <v>353</v>
      </c>
      <c r="N207" s="292" t="s">
        <v>543</v>
      </c>
      <c r="O207" s="294">
        <v>241466.12</v>
      </c>
    </row>
    <row r="208" spans="1:15" ht="21">
      <c r="A208" s="324">
        <v>12</v>
      </c>
      <c r="B208" s="324"/>
      <c r="C208" s="324" t="s">
        <v>537</v>
      </c>
      <c r="D208" s="66">
        <v>384721.26</v>
      </c>
      <c r="E208" s="105"/>
      <c r="F208" s="105"/>
      <c r="G208" s="105"/>
      <c r="H208" s="105"/>
      <c r="I208" s="105"/>
      <c r="J208" s="105"/>
      <c r="K208" s="105"/>
      <c r="M208" s="276" t="s">
        <v>353</v>
      </c>
      <c r="N208" s="292" t="s">
        <v>544</v>
      </c>
      <c r="O208" s="294">
        <v>45977.58</v>
      </c>
    </row>
    <row r="209" spans="1:15" ht="21">
      <c r="A209" s="508" t="s">
        <v>37</v>
      </c>
      <c r="B209" s="508"/>
      <c r="C209" s="508"/>
      <c r="D209" s="291">
        <f>SUM(D197:D208)</f>
        <v>8522789.1000000015</v>
      </c>
      <c r="E209" s="105"/>
      <c r="F209" s="105"/>
      <c r="G209" s="105"/>
      <c r="H209" s="105"/>
      <c r="I209" s="105"/>
      <c r="J209" s="105"/>
      <c r="K209" s="105"/>
      <c r="M209" s="276" t="s">
        <v>353</v>
      </c>
      <c r="N209" s="292" t="s">
        <v>545</v>
      </c>
      <c r="O209" s="294">
        <v>465145.48</v>
      </c>
    </row>
    <row r="210" spans="1:15" ht="21">
      <c r="A210" s="324">
        <v>1</v>
      </c>
      <c r="B210" s="324" t="s">
        <v>353</v>
      </c>
      <c r="C210" s="325" t="s">
        <v>538</v>
      </c>
      <c r="D210" s="316">
        <v>178517.64</v>
      </c>
      <c r="E210" s="105"/>
      <c r="F210" s="105"/>
      <c r="G210" s="105"/>
      <c r="H210" s="105"/>
      <c r="I210" s="105"/>
      <c r="J210" s="105"/>
      <c r="K210" s="105"/>
      <c r="M210" s="276" t="s">
        <v>353</v>
      </c>
      <c r="N210" s="292" t="s">
        <v>546</v>
      </c>
      <c r="O210" s="294">
        <v>268408.99</v>
      </c>
    </row>
    <row r="211" spans="1:15" ht="21">
      <c r="A211" s="324">
        <v>2</v>
      </c>
      <c r="B211" s="324"/>
      <c r="C211" s="325" t="s">
        <v>539</v>
      </c>
      <c r="D211" s="316">
        <v>86747.75</v>
      </c>
      <c r="E211" s="105"/>
      <c r="F211" s="105"/>
      <c r="G211" s="105"/>
      <c r="H211" s="105"/>
      <c r="I211" s="105"/>
      <c r="J211" s="105"/>
      <c r="K211" s="105"/>
      <c r="M211" s="276" t="s">
        <v>353</v>
      </c>
      <c r="N211" s="292" t="s">
        <v>547</v>
      </c>
      <c r="O211" s="294">
        <v>366479.04</v>
      </c>
    </row>
    <row r="212" spans="1:15" ht="42">
      <c r="A212" s="324">
        <v>3</v>
      </c>
      <c r="B212" s="324"/>
      <c r="C212" s="325" t="s">
        <v>540</v>
      </c>
      <c r="D212" s="316">
        <v>87132.3</v>
      </c>
      <c r="E212" s="105"/>
      <c r="F212" s="105"/>
      <c r="G212" s="105"/>
      <c r="H212" s="105"/>
      <c r="I212" s="105"/>
      <c r="J212" s="105"/>
      <c r="K212" s="105"/>
      <c r="M212" s="276" t="s">
        <v>353</v>
      </c>
      <c r="N212" s="292" t="s">
        <v>548</v>
      </c>
      <c r="O212" s="294">
        <v>201145.08000000002</v>
      </c>
    </row>
    <row r="213" spans="1:15" ht="21">
      <c r="A213" s="324">
        <v>4</v>
      </c>
      <c r="B213" s="324"/>
      <c r="C213" s="325" t="s">
        <v>473</v>
      </c>
      <c r="D213" s="316">
        <v>139705.01</v>
      </c>
      <c r="E213" s="105"/>
      <c r="F213" s="105"/>
      <c r="G213" s="105"/>
      <c r="H213" s="105"/>
      <c r="I213" s="105"/>
      <c r="J213" s="105"/>
      <c r="K213" s="105"/>
      <c r="M213" s="276" t="s">
        <v>354</v>
      </c>
      <c r="N213" s="292" t="s">
        <v>375</v>
      </c>
      <c r="O213" s="294">
        <v>358589.31</v>
      </c>
    </row>
    <row r="214" spans="1:15" ht="21">
      <c r="A214" s="324">
        <v>5</v>
      </c>
      <c r="B214" s="324"/>
      <c r="C214" s="325" t="s">
        <v>541</v>
      </c>
      <c r="D214" s="316">
        <v>204479.57</v>
      </c>
      <c r="E214" s="105"/>
      <c r="F214" s="105"/>
      <c r="G214" s="105"/>
      <c r="H214" s="105"/>
      <c r="I214" s="105"/>
      <c r="J214" s="105"/>
      <c r="K214" s="105"/>
      <c r="M214" s="276" t="s">
        <v>354</v>
      </c>
      <c r="N214" s="292" t="s">
        <v>376</v>
      </c>
      <c r="O214" s="294">
        <v>363447.6</v>
      </c>
    </row>
    <row r="215" spans="1:15" ht="21">
      <c r="A215" s="324">
        <v>6</v>
      </c>
      <c r="B215" s="324"/>
      <c r="C215" s="325" t="s">
        <v>542</v>
      </c>
      <c r="D215" s="316">
        <v>255675.38999999998</v>
      </c>
      <c r="E215" s="105"/>
      <c r="F215" s="105"/>
      <c r="G215" s="105"/>
      <c r="H215" s="105"/>
      <c r="I215" s="105"/>
      <c r="J215" s="105"/>
      <c r="K215" s="105"/>
      <c r="M215" s="276" t="s">
        <v>354</v>
      </c>
      <c r="N215" s="292" t="s">
        <v>377</v>
      </c>
      <c r="O215" s="294">
        <v>221349.79</v>
      </c>
    </row>
    <row r="216" spans="1:15" ht="21">
      <c r="A216" s="324">
        <v>7</v>
      </c>
      <c r="B216" s="324"/>
      <c r="C216" s="325" t="s">
        <v>543</v>
      </c>
      <c r="D216" s="316">
        <v>241466.12</v>
      </c>
      <c r="E216" s="105"/>
      <c r="F216" s="105"/>
      <c r="G216" s="105"/>
      <c r="H216" s="105"/>
      <c r="I216" s="105"/>
      <c r="J216" s="105"/>
      <c r="K216" s="105"/>
      <c r="M216" s="276" t="s">
        <v>354</v>
      </c>
      <c r="N216" s="292" t="s">
        <v>378</v>
      </c>
      <c r="O216" s="294">
        <v>121828.22</v>
      </c>
    </row>
    <row r="217" spans="1:15" ht="21">
      <c r="A217" s="324">
        <v>8</v>
      </c>
      <c r="B217" s="324"/>
      <c r="C217" s="325" t="s">
        <v>544</v>
      </c>
      <c r="D217" s="316">
        <v>45977.58</v>
      </c>
      <c r="E217" s="105"/>
      <c r="F217" s="105"/>
      <c r="G217" s="105"/>
      <c r="H217" s="105"/>
      <c r="I217" s="105"/>
      <c r="J217" s="105"/>
      <c r="K217" s="105"/>
      <c r="M217" s="276" t="s">
        <v>348</v>
      </c>
      <c r="N217" s="284" t="s">
        <v>549</v>
      </c>
      <c r="O217" s="285">
        <v>883313.70000000007</v>
      </c>
    </row>
    <row r="218" spans="1:15" ht="21">
      <c r="A218" s="324">
        <v>9</v>
      </c>
      <c r="B218" s="324"/>
      <c r="C218" s="325" t="s">
        <v>545</v>
      </c>
      <c r="D218" s="316">
        <v>465145.48</v>
      </c>
      <c r="E218" s="105"/>
      <c r="F218" s="105"/>
      <c r="G218" s="105"/>
      <c r="H218" s="105"/>
      <c r="I218" s="105"/>
      <c r="J218" s="105"/>
      <c r="K218" s="105"/>
      <c r="O218" s="286">
        <f>SUM(O6:O217)</f>
        <v>195480469.77000001</v>
      </c>
    </row>
    <row r="219" spans="1:15" ht="21">
      <c r="A219" s="324">
        <v>10</v>
      </c>
      <c r="B219" s="324"/>
      <c r="C219" s="325" t="s">
        <v>546</v>
      </c>
      <c r="D219" s="316">
        <v>268408.99</v>
      </c>
      <c r="E219" s="105"/>
      <c r="F219" s="105"/>
      <c r="G219" s="105"/>
      <c r="H219" s="105"/>
      <c r="I219" s="105"/>
      <c r="J219" s="105"/>
      <c r="K219" s="105"/>
    </row>
    <row r="220" spans="1:15" ht="21">
      <c r="A220" s="324">
        <v>11</v>
      </c>
      <c r="B220" s="324"/>
      <c r="C220" s="325" t="s">
        <v>547</v>
      </c>
      <c r="D220" s="316">
        <v>366479.04</v>
      </c>
      <c r="E220" s="105"/>
      <c r="F220" s="105"/>
      <c r="G220" s="105"/>
      <c r="H220" s="105"/>
      <c r="I220" s="105"/>
      <c r="J220" s="105"/>
      <c r="K220" s="105"/>
    </row>
    <row r="221" spans="1:15" ht="21">
      <c r="A221" s="324">
        <v>12</v>
      </c>
      <c r="B221" s="324"/>
      <c r="C221" s="325" t="s">
        <v>548</v>
      </c>
      <c r="D221" s="316">
        <v>201145.08000000002</v>
      </c>
      <c r="E221" s="105"/>
      <c r="F221" s="105"/>
      <c r="G221" s="105"/>
      <c r="H221" s="105"/>
      <c r="I221" s="105"/>
      <c r="J221" s="105"/>
      <c r="K221" s="105"/>
    </row>
    <row r="222" spans="1:15" ht="20.25" customHeight="1">
      <c r="A222" s="508" t="s">
        <v>37</v>
      </c>
      <c r="B222" s="508"/>
      <c r="C222" s="508"/>
      <c r="D222" s="322">
        <f>SUM(D210:D221)</f>
        <v>2540879.9500000002</v>
      </c>
      <c r="E222" s="105"/>
      <c r="F222" s="105"/>
      <c r="G222" s="105"/>
      <c r="H222" s="105"/>
      <c r="I222" s="105"/>
      <c r="J222" s="105"/>
      <c r="K222" s="105"/>
    </row>
    <row r="223" spans="1:15" ht="21">
      <c r="A223" s="324">
        <v>1</v>
      </c>
      <c r="B223" s="324" t="s">
        <v>354</v>
      </c>
      <c r="C223" s="325" t="s">
        <v>375</v>
      </c>
      <c r="D223" s="316">
        <v>358589.31</v>
      </c>
      <c r="E223" s="105"/>
      <c r="F223" s="105"/>
      <c r="G223" s="105"/>
      <c r="H223" s="105"/>
      <c r="I223" s="105"/>
      <c r="J223" s="105"/>
      <c r="K223" s="105"/>
    </row>
    <row r="224" spans="1:15" ht="21">
      <c r="A224" s="324">
        <v>2</v>
      </c>
      <c r="B224" s="324"/>
      <c r="C224" s="325" t="s">
        <v>376</v>
      </c>
      <c r="D224" s="316">
        <v>363447.6</v>
      </c>
      <c r="E224" s="105"/>
      <c r="F224" s="105"/>
      <c r="G224" s="105"/>
      <c r="H224" s="105"/>
      <c r="I224" s="105"/>
      <c r="J224" s="105"/>
      <c r="K224" s="105"/>
    </row>
    <row r="225" spans="1:11" ht="21">
      <c r="A225" s="324">
        <v>3</v>
      </c>
      <c r="B225" s="324"/>
      <c r="C225" s="325" t="s">
        <v>377</v>
      </c>
      <c r="D225" s="316">
        <v>221349.79</v>
      </c>
      <c r="E225" s="105"/>
      <c r="F225" s="105"/>
      <c r="G225" s="105"/>
      <c r="H225" s="105"/>
      <c r="I225" s="105"/>
      <c r="J225" s="105"/>
      <c r="K225" s="105"/>
    </row>
    <row r="226" spans="1:11" ht="21">
      <c r="A226" s="324">
        <v>4</v>
      </c>
      <c r="B226" s="324"/>
      <c r="C226" s="325" t="s">
        <v>378</v>
      </c>
      <c r="D226" s="316">
        <v>121828.22</v>
      </c>
      <c r="E226" s="105"/>
      <c r="F226" s="105"/>
      <c r="G226" s="105"/>
      <c r="H226" s="105"/>
      <c r="I226" s="105"/>
      <c r="J226" s="105"/>
      <c r="K226" s="105"/>
    </row>
    <row r="227" spans="1:11" ht="27.75" customHeight="1">
      <c r="A227" s="489" t="s">
        <v>37</v>
      </c>
      <c r="B227" s="490"/>
      <c r="C227" s="491"/>
      <c r="D227" s="322">
        <f>SUM(D223:D226)</f>
        <v>1065214.92</v>
      </c>
      <c r="E227" s="105"/>
      <c r="F227" s="105"/>
      <c r="G227" s="105"/>
      <c r="H227" s="105"/>
      <c r="I227" s="105"/>
      <c r="J227" s="105"/>
      <c r="K227" s="105"/>
    </row>
    <row r="228" spans="1:11" ht="38.25" customHeight="1">
      <c r="A228" s="489" t="s">
        <v>153</v>
      </c>
      <c r="B228" s="490"/>
      <c r="C228" s="491"/>
      <c r="D228" s="87">
        <f>SUM(D227,D222,D209,D196,D189,D172,D161,D152,D144,D127,D105,D89,D65,D52,D39,D21)</f>
        <v>195480469.76999998</v>
      </c>
      <c r="E228" s="105"/>
      <c r="F228" s="105"/>
      <c r="G228" s="105"/>
      <c r="H228" s="105"/>
      <c r="I228" s="105"/>
      <c r="J228" s="105"/>
      <c r="K228" s="105"/>
    </row>
  </sheetData>
  <autoFilter ref="A4:K228"/>
  <mergeCells count="17">
    <mergeCell ref="A227:C227"/>
    <mergeCell ref="F3:K3"/>
    <mergeCell ref="A228:C228"/>
    <mergeCell ref="A21:C21"/>
    <mergeCell ref="A39:C39"/>
    <mergeCell ref="A52:C52"/>
    <mergeCell ref="A65:C65"/>
    <mergeCell ref="A89:C89"/>
    <mergeCell ref="A105:C105"/>
    <mergeCell ref="A127:C127"/>
    <mergeCell ref="A144:C144"/>
    <mergeCell ref="A161:C161"/>
    <mergeCell ref="A152:C152"/>
    <mergeCell ref="A189:C189"/>
    <mergeCell ref="A196:C196"/>
    <mergeCell ref="A209:C209"/>
    <mergeCell ref="A222:C22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2"/>
  <sheetViews>
    <sheetView topLeftCell="I200" workbookViewId="0">
      <selection activeCell="Q208" sqref="Q208"/>
    </sheetView>
  </sheetViews>
  <sheetFormatPr defaultRowHeight="12.75"/>
  <cols>
    <col min="1" max="1" width="5.5703125" style="46" customWidth="1"/>
    <col min="2" max="2" width="7.42578125" style="46" customWidth="1"/>
    <col min="3" max="3" width="25.7109375" style="46" customWidth="1"/>
    <col min="4" max="5" width="13.7109375" style="46" customWidth="1"/>
    <col min="6" max="6" width="8.42578125" style="46" customWidth="1"/>
    <col min="7" max="7" width="10" style="46" customWidth="1"/>
    <col min="8" max="9" width="10.42578125" style="46" customWidth="1"/>
    <col min="10" max="10" width="14.140625" style="46" customWidth="1"/>
    <col min="11" max="11" width="13.42578125" style="46" customWidth="1"/>
    <col min="12" max="12" width="19.5703125" style="46" customWidth="1"/>
    <col min="13" max="13" width="9" style="46" hidden="1" customWidth="1"/>
    <col min="14" max="14" width="32.42578125" style="46" hidden="1" customWidth="1"/>
    <col min="15" max="16" width="19" style="46" hidden="1" customWidth="1"/>
    <col min="17" max="22" width="19" style="46" customWidth="1"/>
    <col min="23" max="245" width="9.140625" style="46"/>
    <col min="246" max="246" width="5.5703125" style="46" customWidth="1"/>
    <col min="247" max="247" width="7.42578125" style="46" customWidth="1"/>
    <col min="248" max="248" width="14.28515625" style="46" customWidth="1"/>
    <col min="249" max="250" width="13.7109375" style="46" customWidth="1"/>
    <col min="251" max="251" width="8.42578125" style="46" customWidth="1"/>
    <col min="252" max="252" width="10" style="46" customWidth="1"/>
    <col min="253" max="254" width="10.42578125" style="46" customWidth="1"/>
    <col min="255" max="255" width="14.140625" style="46" customWidth="1"/>
    <col min="256" max="256" width="13.42578125" style="46" customWidth="1"/>
    <col min="257" max="501" width="9.140625" style="46"/>
    <col min="502" max="502" width="5.5703125" style="46" customWidth="1"/>
    <col min="503" max="503" width="7.42578125" style="46" customWidth="1"/>
    <col min="504" max="504" width="14.28515625" style="46" customWidth="1"/>
    <col min="505" max="506" width="13.7109375" style="46" customWidth="1"/>
    <col min="507" max="507" width="8.42578125" style="46" customWidth="1"/>
    <col min="508" max="508" width="10" style="46" customWidth="1"/>
    <col min="509" max="510" width="10.42578125" style="46" customWidth="1"/>
    <col min="511" max="511" width="14.140625" style="46" customWidth="1"/>
    <col min="512" max="512" width="13.42578125" style="46" customWidth="1"/>
    <col min="513" max="757" width="9.140625" style="46"/>
    <col min="758" max="758" width="5.5703125" style="46" customWidth="1"/>
    <col min="759" max="759" width="7.42578125" style="46" customWidth="1"/>
    <col min="760" max="760" width="14.28515625" style="46" customWidth="1"/>
    <col min="761" max="762" width="13.7109375" style="46" customWidth="1"/>
    <col min="763" max="763" width="8.42578125" style="46" customWidth="1"/>
    <col min="764" max="764" width="10" style="46" customWidth="1"/>
    <col min="765" max="766" width="10.42578125" style="46" customWidth="1"/>
    <col min="767" max="767" width="14.140625" style="46" customWidth="1"/>
    <col min="768" max="768" width="13.42578125" style="46" customWidth="1"/>
    <col min="769" max="1013" width="9.140625" style="46"/>
    <col min="1014" max="1014" width="5.5703125" style="46" customWidth="1"/>
    <col min="1015" max="1015" width="7.42578125" style="46" customWidth="1"/>
    <col min="1016" max="1016" width="14.28515625" style="46" customWidth="1"/>
    <col min="1017" max="1018" width="13.7109375" style="46" customWidth="1"/>
    <col min="1019" max="1019" width="8.42578125" style="46" customWidth="1"/>
    <col min="1020" max="1020" width="10" style="46" customWidth="1"/>
    <col min="1021" max="1022" width="10.42578125" style="46" customWidth="1"/>
    <col min="1023" max="1023" width="14.140625" style="46" customWidth="1"/>
    <col min="1024" max="1024" width="13.42578125" style="46" customWidth="1"/>
    <col min="1025" max="1269" width="9.140625" style="46"/>
    <col min="1270" max="1270" width="5.5703125" style="46" customWidth="1"/>
    <col min="1271" max="1271" width="7.42578125" style="46" customWidth="1"/>
    <col min="1272" max="1272" width="14.28515625" style="46" customWidth="1"/>
    <col min="1273" max="1274" width="13.7109375" style="46" customWidth="1"/>
    <col min="1275" max="1275" width="8.42578125" style="46" customWidth="1"/>
    <col min="1276" max="1276" width="10" style="46" customWidth="1"/>
    <col min="1277" max="1278" width="10.42578125" style="46" customWidth="1"/>
    <col min="1279" max="1279" width="14.140625" style="46" customWidth="1"/>
    <col min="1280" max="1280" width="13.42578125" style="46" customWidth="1"/>
    <col min="1281" max="1525" width="9.140625" style="46"/>
    <col min="1526" max="1526" width="5.5703125" style="46" customWidth="1"/>
    <col min="1527" max="1527" width="7.42578125" style="46" customWidth="1"/>
    <col min="1528" max="1528" width="14.28515625" style="46" customWidth="1"/>
    <col min="1529" max="1530" width="13.7109375" style="46" customWidth="1"/>
    <col min="1531" max="1531" width="8.42578125" style="46" customWidth="1"/>
    <col min="1532" max="1532" width="10" style="46" customWidth="1"/>
    <col min="1533" max="1534" width="10.42578125" style="46" customWidth="1"/>
    <col min="1535" max="1535" width="14.140625" style="46" customWidth="1"/>
    <col min="1536" max="1536" width="13.42578125" style="46" customWidth="1"/>
    <col min="1537" max="1781" width="9.140625" style="46"/>
    <col min="1782" max="1782" width="5.5703125" style="46" customWidth="1"/>
    <col min="1783" max="1783" width="7.42578125" style="46" customWidth="1"/>
    <col min="1784" max="1784" width="14.28515625" style="46" customWidth="1"/>
    <col min="1785" max="1786" width="13.7109375" style="46" customWidth="1"/>
    <col min="1787" max="1787" width="8.42578125" style="46" customWidth="1"/>
    <col min="1788" max="1788" width="10" style="46" customWidth="1"/>
    <col min="1789" max="1790" width="10.42578125" style="46" customWidth="1"/>
    <col min="1791" max="1791" width="14.140625" style="46" customWidth="1"/>
    <col min="1792" max="1792" width="13.42578125" style="46" customWidth="1"/>
    <col min="1793" max="2037" width="9.140625" style="46"/>
    <col min="2038" max="2038" width="5.5703125" style="46" customWidth="1"/>
    <col min="2039" max="2039" width="7.42578125" style="46" customWidth="1"/>
    <col min="2040" max="2040" width="14.28515625" style="46" customWidth="1"/>
    <col min="2041" max="2042" width="13.7109375" style="46" customWidth="1"/>
    <col min="2043" max="2043" width="8.42578125" style="46" customWidth="1"/>
    <col min="2044" max="2044" width="10" style="46" customWidth="1"/>
    <col min="2045" max="2046" width="10.42578125" style="46" customWidth="1"/>
    <col min="2047" max="2047" width="14.140625" style="46" customWidth="1"/>
    <col min="2048" max="2048" width="13.42578125" style="46" customWidth="1"/>
    <col min="2049" max="2293" width="9.140625" style="46"/>
    <col min="2294" max="2294" width="5.5703125" style="46" customWidth="1"/>
    <col min="2295" max="2295" width="7.42578125" style="46" customWidth="1"/>
    <col min="2296" max="2296" width="14.28515625" style="46" customWidth="1"/>
    <col min="2297" max="2298" width="13.7109375" style="46" customWidth="1"/>
    <col min="2299" max="2299" width="8.42578125" style="46" customWidth="1"/>
    <col min="2300" max="2300" width="10" style="46" customWidth="1"/>
    <col min="2301" max="2302" width="10.42578125" style="46" customWidth="1"/>
    <col min="2303" max="2303" width="14.140625" style="46" customWidth="1"/>
    <col min="2304" max="2304" width="13.42578125" style="46" customWidth="1"/>
    <col min="2305" max="2549" width="9.140625" style="46"/>
    <col min="2550" max="2550" width="5.5703125" style="46" customWidth="1"/>
    <col min="2551" max="2551" width="7.42578125" style="46" customWidth="1"/>
    <col min="2552" max="2552" width="14.28515625" style="46" customWidth="1"/>
    <col min="2553" max="2554" width="13.7109375" style="46" customWidth="1"/>
    <col min="2555" max="2555" width="8.42578125" style="46" customWidth="1"/>
    <col min="2556" max="2556" width="10" style="46" customWidth="1"/>
    <col min="2557" max="2558" width="10.42578125" style="46" customWidth="1"/>
    <col min="2559" max="2559" width="14.140625" style="46" customWidth="1"/>
    <col min="2560" max="2560" width="13.42578125" style="46" customWidth="1"/>
    <col min="2561" max="2805" width="9.140625" style="46"/>
    <col min="2806" max="2806" width="5.5703125" style="46" customWidth="1"/>
    <col min="2807" max="2807" width="7.42578125" style="46" customWidth="1"/>
    <col min="2808" max="2808" width="14.28515625" style="46" customWidth="1"/>
    <col min="2809" max="2810" width="13.7109375" style="46" customWidth="1"/>
    <col min="2811" max="2811" width="8.42578125" style="46" customWidth="1"/>
    <col min="2812" max="2812" width="10" style="46" customWidth="1"/>
    <col min="2813" max="2814" width="10.42578125" style="46" customWidth="1"/>
    <col min="2815" max="2815" width="14.140625" style="46" customWidth="1"/>
    <col min="2816" max="2816" width="13.42578125" style="46" customWidth="1"/>
    <col min="2817" max="3061" width="9.140625" style="46"/>
    <col min="3062" max="3062" width="5.5703125" style="46" customWidth="1"/>
    <col min="3063" max="3063" width="7.42578125" style="46" customWidth="1"/>
    <col min="3064" max="3064" width="14.28515625" style="46" customWidth="1"/>
    <col min="3065" max="3066" width="13.7109375" style="46" customWidth="1"/>
    <col min="3067" max="3067" width="8.42578125" style="46" customWidth="1"/>
    <col min="3068" max="3068" width="10" style="46" customWidth="1"/>
    <col min="3069" max="3070" width="10.42578125" style="46" customWidth="1"/>
    <col min="3071" max="3071" width="14.140625" style="46" customWidth="1"/>
    <col min="3072" max="3072" width="13.42578125" style="46" customWidth="1"/>
    <col min="3073" max="3317" width="9.140625" style="46"/>
    <col min="3318" max="3318" width="5.5703125" style="46" customWidth="1"/>
    <col min="3319" max="3319" width="7.42578125" style="46" customWidth="1"/>
    <col min="3320" max="3320" width="14.28515625" style="46" customWidth="1"/>
    <col min="3321" max="3322" width="13.7109375" style="46" customWidth="1"/>
    <col min="3323" max="3323" width="8.42578125" style="46" customWidth="1"/>
    <col min="3324" max="3324" width="10" style="46" customWidth="1"/>
    <col min="3325" max="3326" width="10.42578125" style="46" customWidth="1"/>
    <col min="3327" max="3327" width="14.140625" style="46" customWidth="1"/>
    <col min="3328" max="3328" width="13.42578125" style="46" customWidth="1"/>
    <col min="3329" max="3573" width="9.140625" style="46"/>
    <col min="3574" max="3574" width="5.5703125" style="46" customWidth="1"/>
    <col min="3575" max="3575" width="7.42578125" style="46" customWidth="1"/>
    <col min="3576" max="3576" width="14.28515625" style="46" customWidth="1"/>
    <col min="3577" max="3578" width="13.7109375" style="46" customWidth="1"/>
    <col min="3579" max="3579" width="8.42578125" style="46" customWidth="1"/>
    <col min="3580" max="3580" width="10" style="46" customWidth="1"/>
    <col min="3581" max="3582" width="10.42578125" style="46" customWidth="1"/>
    <col min="3583" max="3583" width="14.140625" style="46" customWidth="1"/>
    <col min="3584" max="3584" width="13.42578125" style="46" customWidth="1"/>
    <col min="3585" max="3829" width="9.140625" style="46"/>
    <col min="3830" max="3830" width="5.5703125" style="46" customWidth="1"/>
    <col min="3831" max="3831" width="7.42578125" style="46" customWidth="1"/>
    <col min="3832" max="3832" width="14.28515625" style="46" customWidth="1"/>
    <col min="3833" max="3834" width="13.7109375" style="46" customWidth="1"/>
    <col min="3835" max="3835" width="8.42578125" style="46" customWidth="1"/>
    <col min="3836" max="3836" width="10" style="46" customWidth="1"/>
    <col min="3837" max="3838" width="10.42578125" style="46" customWidth="1"/>
    <col min="3839" max="3839" width="14.140625" style="46" customWidth="1"/>
    <col min="3840" max="3840" width="13.42578125" style="46" customWidth="1"/>
    <col min="3841" max="4085" width="9.140625" style="46"/>
    <col min="4086" max="4086" width="5.5703125" style="46" customWidth="1"/>
    <col min="4087" max="4087" width="7.42578125" style="46" customWidth="1"/>
    <col min="4088" max="4088" width="14.28515625" style="46" customWidth="1"/>
    <col min="4089" max="4090" width="13.7109375" style="46" customWidth="1"/>
    <col min="4091" max="4091" width="8.42578125" style="46" customWidth="1"/>
    <col min="4092" max="4092" width="10" style="46" customWidth="1"/>
    <col min="4093" max="4094" width="10.42578125" style="46" customWidth="1"/>
    <col min="4095" max="4095" width="14.140625" style="46" customWidth="1"/>
    <col min="4096" max="4096" width="13.42578125" style="46" customWidth="1"/>
    <col min="4097" max="4341" width="9.140625" style="46"/>
    <col min="4342" max="4342" width="5.5703125" style="46" customWidth="1"/>
    <col min="4343" max="4343" width="7.42578125" style="46" customWidth="1"/>
    <col min="4344" max="4344" width="14.28515625" style="46" customWidth="1"/>
    <col min="4345" max="4346" width="13.7109375" style="46" customWidth="1"/>
    <col min="4347" max="4347" width="8.42578125" style="46" customWidth="1"/>
    <col min="4348" max="4348" width="10" style="46" customWidth="1"/>
    <col min="4349" max="4350" width="10.42578125" style="46" customWidth="1"/>
    <col min="4351" max="4351" width="14.140625" style="46" customWidth="1"/>
    <col min="4352" max="4352" width="13.42578125" style="46" customWidth="1"/>
    <col min="4353" max="4597" width="9.140625" style="46"/>
    <col min="4598" max="4598" width="5.5703125" style="46" customWidth="1"/>
    <col min="4599" max="4599" width="7.42578125" style="46" customWidth="1"/>
    <col min="4600" max="4600" width="14.28515625" style="46" customWidth="1"/>
    <col min="4601" max="4602" width="13.7109375" style="46" customWidth="1"/>
    <col min="4603" max="4603" width="8.42578125" style="46" customWidth="1"/>
    <col min="4604" max="4604" width="10" style="46" customWidth="1"/>
    <col min="4605" max="4606" width="10.42578125" style="46" customWidth="1"/>
    <col min="4607" max="4607" width="14.140625" style="46" customWidth="1"/>
    <col min="4608" max="4608" width="13.42578125" style="46" customWidth="1"/>
    <col min="4609" max="4853" width="9.140625" style="46"/>
    <col min="4854" max="4854" width="5.5703125" style="46" customWidth="1"/>
    <col min="4855" max="4855" width="7.42578125" style="46" customWidth="1"/>
    <col min="4856" max="4856" width="14.28515625" style="46" customWidth="1"/>
    <col min="4857" max="4858" width="13.7109375" style="46" customWidth="1"/>
    <col min="4859" max="4859" width="8.42578125" style="46" customWidth="1"/>
    <col min="4860" max="4860" width="10" style="46" customWidth="1"/>
    <col min="4861" max="4862" width="10.42578125" style="46" customWidth="1"/>
    <col min="4863" max="4863" width="14.140625" style="46" customWidth="1"/>
    <col min="4864" max="4864" width="13.42578125" style="46" customWidth="1"/>
    <col min="4865" max="5109" width="9.140625" style="46"/>
    <col min="5110" max="5110" width="5.5703125" style="46" customWidth="1"/>
    <col min="5111" max="5111" width="7.42578125" style="46" customWidth="1"/>
    <col min="5112" max="5112" width="14.28515625" style="46" customWidth="1"/>
    <col min="5113" max="5114" width="13.7109375" style="46" customWidth="1"/>
    <col min="5115" max="5115" width="8.42578125" style="46" customWidth="1"/>
    <col min="5116" max="5116" width="10" style="46" customWidth="1"/>
    <col min="5117" max="5118" width="10.42578125" style="46" customWidth="1"/>
    <col min="5119" max="5119" width="14.140625" style="46" customWidth="1"/>
    <col min="5120" max="5120" width="13.42578125" style="46" customWidth="1"/>
    <col min="5121" max="5365" width="9.140625" style="46"/>
    <col min="5366" max="5366" width="5.5703125" style="46" customWidth="1"/>
    <col min="5367" max="5367" width="7.42578125" style="46" customWidth="1"/>
    <col min="5368" max="5368" width="14.28515625" style="46" customWidth="1"/>
    <col min="5369" max="5370" width="13.7109375" style="46" customWidth="1"/>
    <col min="5371" max="5371" width="8.42578125" style="46" customWidth="1"/>
    <col min="5372" max="5372" width="10" style="46" customWidth="1"/>
    <col min="5373" max="5374" width="10.42578125" style="46" customWidth="1"/>
    <col min="5375" max="5375" width="14.140625" style="46" customWidth="1"/>
    <col min="5376" max="5376" width="13.42578125" style="46" customWidth="1"/>
    <col min="5377" max="5621" width="9.140625" style="46"/>
    <col min="5622" max="5622" width="5.5703125" style="46" customWidth="1"/>
    <col min="5623" max="5623" width="7.42578125" style="46" customWidth="1"/>
    <col min="5624" max="5624" width="14.28515625" style="46" customWidth="1"/>
    <col min="5625" max="5626" width="13.7109375" style="46" customWidth="1"/>
    <col min="5627" max="5627" width="8.42578125" style="46" customWidth="1"/>
    <col min="5628" max="5628" width="10" style="46" customWidth="1"/>
    <col min="5629" max="5630" width="10.42578125" style="46" customWidth="1"/>
    <col min="5631" max="5631" width="14.140625" style="46" customWidth="1"/>
    <col min="5632" max="5632" width="13.42578125" style="46" customWidth="1"/>
    <col min="5633" max="5877" width="9.140625" style="46"/>
    <col min="5878" max="5878" width="5.5703125" style="46" customWidth="1"/>
    <col min="5879" max="5879" width="7.42578125" style="46" customWidth="1"/>
    <col min="5880" max="5880" width="14.28515625" style="46" customWidth="1"/>
    <col min="5881" max="5882" width="13.7109375" style="46" customWidth="1"/>
    <col min="5883" max="5883" width="8.42578125" style="46" customWidth="1"/>
    <col min="5884" max="5884" width="10" style="46" customWidth="1"/>
    <col min="5885" max="5886" width="10.42578125" style="46" customWidth="1"/>
    <col min="5887" max="5887" width="14.140625" style="46" customWidth="1"/>
    <col min="5888" max="5888" width="13.42578125" style="46" customWidth="1"/>
    <col min="5889" max="6133" width="9.140625" style="46"/>
    <col min="6134" max="6134" width="5.5703125" style="46" customWidth="1"/>
    <col min="6135" max="6135" width="7.42578125" style="46" customWidth="1"/>
    <col min="6136" max="6136" width="14.28515625" style="46" customWidth="1"/>
    <col min="6137" max="6138" width="13.7109375" style="46" customWidth="1"/>
    <col min="6139" max="6139" width="8.42578125" style="46" customWidth="1"/>
    <col min="6140" max="6140" width="10" style="46" customWidth="1"/>
    <col min="6141" max="6142" width="10.42578125" style="46" customWidth="1"/>
    <col min="6143" max="6143" width="14.140625" style="46" customWidth="1"/>
    <col min="6144" max="6144" width="13.42578125" style="46" customWidth="1"/>
    <col min="6145" max="6389" width="9.140625" style="46"/>
    <col min="6390" max="6390" width="5.5703125" style="46" customWidth="1"/>
    <col min="6391" max="6391" width="7.42578125" style="46" customWidth="1"/>
    <col min="6392" max="6392" width="14.28515625" style="46" customWidth="1"/>
    <col min="6393" max="6394" width="13.7109375" style="46" customWidth="1"/>
    <col min="6395" max="6395" width="8.42578125" style="46" customWidth="1"/>
    <col min="6396" max="6396" width="10" style="46" customWidth="1"/>
    <col min="6397" max="6398" width="10.42578125" style="46" customWidth="1"/>
    <col min="6399" max="6399" width="14.140625" style="46" customWidth="1"/>
    <col min="6400" max="6400" width="13.42578125" style="46" customWidth="1"/>
    <col min="6401" max="6645" width="9.140625" style="46"/>
    <col min="6646" max="6646" width="5.5703125" style="46" customWidth="1"/>
    <col min="6647" max="6647" width="7.42578125" style="46" customWidth="1"/>
    <col min="6648" max="6648" width="14.28515625" style="46" customWidth="1"/>
    <col min="6649" max="6650" width="13.7109375" style="46" customWidth="1"/>
    <col min="6651" max="6651" width="8.42578125" style="46" customWidth="1"/>
    <col min="6652" max="6652" width="10" style="46" customWidth="1"/>
    <col min="6653" max="6654" width="10.42578125" style="46" customWidth="1"/>
    <col min="6655" max="6655" width="14.140625" style="46" customWidth="1"/>
    <col min="6656" max="6656" width="13.42578125" style="46" customWidth="1"/>
    <col min="6657" max="6901" width="9.140625" style="46"/>
    <col min="6902" max="6902" width="5.5703125" style="46" customWidth="1"/>
    <col min="6903" max="6903" width="7.42578125" style="46" customWidth="1"/>
    <col min="6904" max="6904" width="14.28515625" style="46" customWidth="1"/>
    <col min="6905" max="6906" width="13.7109375" style="46" customWidth="1"/>
    <col min="6907" max="6907" width="8.42578125" style="46" customWidth="1"/>
    <col min="6908" max="6908" width="10" style="46" customWidth="1"/>
    <col min="6909" max="6910" width="10.42578125" style="46" customWidth="1"/>
    <col min="6911" max="6911" width="14.140625" style="46" customWidth="1"/>
    <col min="6912" max="6912" width="13.42578125" style="46" customWidth="1"/>
    <col min="6913" max="7157" width="9.140625" style="46"/>
    <col min="7158" max="7158" width="5.5703125" style="46" customWidth="1"/>
    <col min="7159" max="7159" width="7.42578125" style="46" customWidth="1"/>
    <col min="7160" max="7160" width="14.28515625" style="46" customWidth="1"/>
    <col min="7161" max="7162" width="13.7109375" style="46" customWidth="1"/>
    <col min="7163" max="7163" width="8.42578125" style="46" customWidth="1"/>
    <col min="7164" max="7164" width="10" style="46" customWidth="1"/>
    <col min="7165" max="7166" width="10.42578125" style="46" customWidth="1"/>
    <col min="7167" max="7167" width="14.140625" style="46" customWidth="1"/>
    <col min="7168" max="7168" width="13.42578125" style="46" customWidth="1"/>
    <col min="7169" max="7413" width="9.140625" style="46"/>
    <col min="7414" max="7414" width="5.5703125" style="46" customWidth="1"/>
    <col min="7415" max="7415" width="7.42578125" style="46" customWidth="1"/>
    <col min="7416" max="7416" width="14.28515625" style="46" customWidth="1"/>
    <col min="7417" max="7418" width="13.7109375" style="46" customWidth="1"/>
    <col min="7419" max="7419" width="8.42578125" style="46" customWidth="1"/>
    <col min="7420" max="7420" width="10" style="46" customWidth="1"/>
    <col min="7421" max="7422" width="10.42578125" style="46" customWidth="1"/>
    <col min="7423" max="7423" width="14.140625" style="46" customWidth="1"/>
    <col min="7424" max="7424" width="13.42578125" style="46" customWidth="1"/>
    <col min="7425" max="7669" width="9.140625" style="46"/>
    <col min="7670" max="7670" width="5.5703125" style="46" customWidth="1"/>
    <col min="7671" max="7671" width="7.42578125" style="46" customWidth="1"/>
    <col min="7672" max="7672" width="14.28515625" style="46" customWidth="1"/>
    <col min="7673" max="7674" width="13.7109375" style="46" customWidth="1"/>
    <col min="7675" max="7675" width="8.42578125" style="46" customWidth="1"/>
    <col min="7676" max="7676" width="10" style="46" customWidth="1"/>
    <col min="7677" max="7678" width="10.42578125" style="46" customWidth="1"/>
    <col min="7679" max="7679" width="14.140625" style="46" customWidth="1"/>
    <col min="7680" max="7680" width="13.42578125" style="46" customWidth="1"/>
    <col min="7681" max="7925" width="9.140625" style="46"/>
    <col min="7926" max="7926" width="5.5703125" style="46" customWidth="1"/>
    <col min="7927" max="7927" width="7.42578125" style="46" customWidth="1"/>
    <col min="7928" max="7928" width="14.28515625" style="46" customWidth="1"/>
    <col min="7929" max="7930" width="13.7109375" style="46" customWidth="1"/>
    <col min="7931" max="7931" width="8.42578125" style="46" customWidth="1"/>
    <col min="7932" max="7932" width="10" style="46" customWidth="1"/>
    <col min="7933" max="7934" width="10.42578125" style="46" customWidth="1"/>
    <col min="7935" max="7935" width="14.140625" style="46" customWidth="1"/>
    <col min="7936" max="7936" width="13.42578125" style="46" customWidth="1"/>
    <col min="7937" max="8181" width="9.140625" style="46"/>
    <col min="8182" max="8182" width="5.5703125" style="46" customWidth="1"/>
    <col min="8183" max="8183" width="7.42578125" style="46" customWidth="1"/>
    <col min="8184" max="8184" width="14.28515625" style="46" customWidth="1"/>
    <col min="8185" max="8186" width="13.7109375" style="46" customWidth="1"/>
    <col min="8187" max="8187" width="8.42578125" style="46" customWidth="1"/>
    <col min="8188" max="8188" width="10" style="46" customWidth="1"/>
    <col min="8189" max="8190" width="10.42578125" style="46" customWidth="1"/>
    <col min="8191" max="8191" width="14.140625" style="46" customWidth="1"/>
    <col min="8192" max="8192" width="13.42578125" style="46" customWidth="1"/>
    <col min="8193" max="8437" width="9.140625" style="46"/>
    <col min="8438" max="8438" width="5.5703125" style="46" customWidth="1"/>
    <col min="8439" max="8439" width="7.42578125" style="46" customWidth="1"/>
    <col min="8440" max="8440" width="14.28515625" style="46" customWidth="1"/>
    <col min="8441" max="8442" width="13.7109375" style="46" customWidth="1"/>
    <col min="8443" max="8443" width="8.42578125" style="46" customWidth="1"/>
    <col min="8444" max="8444" width="10" style="46" customWidth="1"/>
    <col min="8445" max="8446" width="10.42578125" style="46" customWidth="1"/>
    <col min="8447" max="8447" width="14.140625" style="46" customWidth="1"/>
    <col min="8448" max="8448" width="13.42578125" style="46" customWidth="1"/>
    <col min="8449" max="8693" width="9.140625" style="46"/>
    <col min="8694" max="8694" width="5.5703125" style="46" customWidth="1"/>
    <col min="8695" max="8695" width="7.42578125" style="46" customWidth="1"/>
    <col min="8696" max="8696" width="14.28515625" style="46" customWidth="1"/>
    <col min="8697" max="8698" width="13.7109375" style="46" customWidth="1"/>
    <col min="8699" max="8699" width="8.42578125" style="46" customWidth="1"/>
    <col min="8700" max="8700" width="10" style="46" customWidth="1"/>
    <col min="8701" max="8702" width="10.42578125" style="46" customWidth="1"/>
    <col min="8703" max="8703" width="14.140625" style="46" customWidth="1"/>
    <col min="8704" max="8704" width="13.42578125" style="46" customWidth="1"/>
    <col min="8705" max="8949" width="9.140625" style="46"/>
    <col min="8950" max="8950" width="5.5703125" style="46" customWidth="1"/>
    <col min="8951" max="8951" width="7.42578125" style="46" customWidth="1"/>
    <col min="8952" max="8952" width="14.28515625" style="46" customWidth="1"/>
    <col min="8953" max="8954" width="13.7109375" style="46" customWidth="1"/>
    <col min="8955" max="8955" width="8.42578125" style="46" customWidth="1"/>
    <col min="8956" max="8956" width="10" style="46" customWidth="1"/>
    <col min="8957" max="8958" width="10.42578125" style="46" customWidth="1"/>
    <col min="8959" max="8959" width="14.140625" style="46" customWidth="1"/>
    <col min="8960" max="8960" width="13.42578125" style="46" customWidth="1"/>
    <col min="8961" max="9205" width="9.140625" style="46"/>
    <col min="9206" max="9206" width="5.5703125" style="46" customWidth="1"/>
    <col min="9207" max="9207" width="7.42578125" style="46" customWidth="1"/>
    <col min="9208" max="9208" width="14.28515625" style="46" customWidth="1"/>
    <col min="9209" max="9210" width="13.7109375" style="46" customWidth="1"/>
    <col min="9211" max="9211" width="8.42578125" style="46" customWidth="1"/>
    <col min="9212" max="9212" width="10" style="46" customWidth="1"/>
    <col min="9213" max="9214" width="10.42578125" style="46" customWidth="1"/>
    <col min="9215" max="9215" width="14.140625" style="46" customWidth="1"/>
    <col min="9216" max="9216" width="13.42578125" style="46" customWidth="1"/>
    <col min="9217" max="9461" width="9.140625" style="46"/>
    <col min="9462" max="9462" width="5.5703125" style="46" customWidth="1"/>
    <col min="9463" max="9463" width="7.42578125" style="46" customWidth="1"/>
    <col min="9464" max="9464" width="14.28515625" style="46" customWidth="1"/>
    <col min="9465" max="9466" width="13.7109375" style="46" customWidth="1"/>
    <col min="9467" max="9467" width="8.42578125" style="46" customWidth="1"/>
    <col min="9468" max="9468" width="10" style="46" customWidth="1"/>
    <col min="9469" max="9470" width="10.42578125" style="46" customWidth="1"/>
    <col min="9471" max="9471" width="14.140625" style="46" customWidth="1"/>
    <col min="9472" max="9472" width="13.42578125" style="46" customWidth="1"/>
    <col min="9473" max="9717" width="9.140625" style="46"/>
    <col min="9718" max="9718" width="5.5703125" style="46" customWidth="1"/>
    <col min="9719" max="9719" width="7.42578125" style="46" customWidth="1"/>
    <col min="9720" max="9720" width="14.28515625" style="46" customWidth="1"/>
    <col min="9721" max="9722" width="13.7109375" style="46" customWidth="1"/>
    <col min="9723" max="9723" width="8.42578125" style="46" customWidth="1"/>
    <col min="9724" max="9724" width="10" style="46" customWidth="1"/>
    <col min="9725" max="9726" width="10.42578125" style="46" customWidth="1"/>
    <col min="9727" max="9727" width="14.140625" style="46" customWidth="1"/>
    <col min="9728" max="9728" width="13.42578125" style="46" customWidth="1"/>
    <col min="9729" max="9973" width="9.140625" style="46"/>
    <col min="9974" max="9974" width="5.5703125" style="46" customWidth="1"/>
    <col min="9975" max="9975" width="7.42578125" style="46" customWidth="1"/>
    <col min="9976" max="9976" width="14.28515625" style="46" customWidth="1"/>
    <col min="9977" max="9978" width="13.7109375" style="46" customWidth="1"/>
    <col min="9979" max="9979" width="8.42578125" style="46" customWidth="1"/>
    <col min="9980" max="9980" width="10" style="46" customWidth="1"/>
    <col min="9981" max="9982" width="10.42578125" style="46" customWidth="1"/>
    <col min="9983" max="9983" width="14.140625" style="46" customWidth="1"/>
    <col min="9984" max="9984" width="13.42578125" style="46" customWidth="1"/>
    <col min="9985" max="10229" width="9.140625" style="46"/>
    <col min="10230" max="10230" width="5.5703125" style="46" customWidth="1"/>
    <col min="10231" max="10231" width="7.42578125" style="46" customWidth="1"/>
    <col min="10232" max="10232" width="14.28515625" style="46" customWidth="1"/>
    <col min="10233" max="10234" width="13.7109375" style="46" customWidth="1"/>
    <col min="10235" max="10235" width="8.42578125" style="46" customWidth="1"/>
    <col min="10236" max="10236" width="10" style="46" customWidth="1"/>
    <col min="10237" max="10238" width="10.42578125" style="46" customWidth="1"/>
    <col min="10239" max="10239" width="14.140625" style="46" customWidth="1"/>
    <col min="10240" max="10240" width="13.42578125" style="46" customWidth="1"/>
    <col min="10241" max="10485" width="9.140625" style="46"/>
    <col min="10486" max="10486" width="5.5703125" style="46" customWidth="1"/>
    <col min="10487" max="10487" width="7.42578125" style="46" customWidth="1"/>
    <col min="10488" max="10488" width="14.28515625" style="46" customWidth="1"/>
    <col min="10489" max="10490" width="13.7109375" style="46" customWidth="1"/>
    <col min="10491" max="10491" width="8.42578125" style="46" customWidth="1"/>
    <col min="10492" max="10492" width="10" style="46" customWidth="1"/>
    <col min="10493" max="10494" width="10.42578125" style="46" customWidth="1"/>
    <col min="10495" max="10495" width="14.140625" style="46" customWidth="1"/>
    <col min="10496" max="10496" width="13.42578125" style="46" customWidth="1"/>
    <col min="10497" max="10741" width="9.140625" style="46"/>
    <col min="10742" max="10742" width="5.5703125" style="46" customWidth="1"/>
    <col min="10743" max="10743" width="7.42578125" style="46" customWidth="1"/>
    <col min="10744" max="10744" width="14.28515625" style="46" customWidth="1"/>
    <col min="10745" max="10746" width="13.7109375" style="46" customWidth="1"/>
    <col min="10747" max="10747" width="8.42578125" style="46" customWidth="1"/>
    <col min="10748" max="10748" width="10" style="46" customWidth="1"/>
    <col min="10749" max="10750" width="10.42578125" style="46" customWidth="1"/>
    <col min="10751" max="10751" width="14.140625" style="46" customWidth="1"/>
    <col min="10752" max="10752" width="13.42578125" style="46" customWidth="1"/>
    <col min="10753" max="10997" width="9.140625" style="46"/>
    <col min="10998" max="10998" width="5.5703125" style="46" customWidth="1"/>
    <col min="10999" max="10999" width="7.42578125" style="46" customWidth="1"/>
    <col min="11000" max="11000" width="14.28515625" style="46" customWidth="1"/>
    <col min="11001" max="11002" width="13.7109375" style="46" customWidth="1"/>
    <col min="11003" max="11003" width="8.42578125" style="46" customWidth="1"/>
    <col min="11004" max="11004" width="10" style="46" customWidth="1"/>
    <col min="11005" max="11006" width="10.42578125" style="46" customWidth="1"/>
    <col min="11007" max="11007" width="14.140625" style="46" customWidth="1"/>
    <col min="11008" max="11008" width="13.42578125" style="46" customWidth="1"/>
    <col min="11009" max="11253" width="9.140625" style="46"/>
    <col min="11254" max="11254" width="5.5703125" style="46" customWidth="1"/>
    <col min="11255" max="11255" width="7.42578125" style="46" customWidth="1"/>
    <col min="11256" max="11256" width="14.28515625" style="46" customWidth="1"/>
    <col min="11257" max="11258" width="13.7109375" style="46" customWidth="1"/>
    <col min="11259" max="11259" width="8.42578125" style="46" customWidth="1"/>
    <col min="11260" max="11260" width="10" style="46" customWidth="1"/>
    <col min="11261" max="11262" width="10.42578125" style="46" customWidth="1"/>
    <col min="11263" max="11263" width="14.140625" style="46" customWidth="1"/>
    <col min="11264" max="11264" width="13.42578125" style="46" customWidth="1"/>
    <col min="11265" max="11509" width="9.140625" style="46"/>
    <col min="11510" max="11510" width="5.5703125" style="46" customWidth="1"/>
    <col min="11511" max="11511" width="7.42578125" style="46" customWidth="1"/>
    <col min="11512" max="11512" width="14.28515625" style="46" customWidth="1"/>
    <col min="11513" max="11514" width="13.7109375" style="46" customWidth="1"/>
    <col min="11515" max="11515" width="8.42578125" style="46" customWidth="1"/>
    <col min="11516" max="11516" width="10" style="46" customWidth="1"/>
    <col min="11517" max="11518" width="10.42578125" style="46" customWidth="1"/>
    <col min="11519" max="11519" width="14.140625" style="46" customWidth="1"/>
    <col min="11520" max="11520" width="13.42578125" style="46" customWidth="1"/>
    <col min="11521" max="11765" width="9.140625" style="46"/>
    <col min="11766" max="11766" width="5.5703125" style="46" customWidth="1"/>
    <col min="11767" max="11767" width="7.42578125" style="46" customWidth="1"/>
    <col min="11768" max="11768" width="14.28515625" style="46" customWidth="1"/>
    <col min="11769" max="11770" width="13.7109375" style="46" customWidth="1"/>
    <col min="11771" max="11771" width="8.42578125" style="46" customWidth="1"/>
    <col min="11772" max="11772" width="10" style="46" customWidth="1"/>
    <col min="11773" max="11774" width="10.42578125" style="46" customWidth="1"/>
    <col min="11775" max="11775" width="14.140625" style="46" customWidth="1"/>
    <col min="11776" max="11776" width="13.42578125" style="46" customWidth="1"/>
    <col min="11777" max="12021" width="9.140625" style="46"/>
    <col min="12022" max="12022" width="5.5703125" style="46" customWidth="1"/>
    <col min="12023" max="12023" width="7.42578125" style="46" customWidth="1"/>
    <col min="12024" max="12024" width="14.28515625" style="46" customWidth="1"/>
    <col min="12025" max="12026" width="13.7109375" style="46" customWidth="1"/>
    <col min="12027" max="12027" width="8.42578125" style="46" customWidth="1"/>
    <col min="12028" max="12028" width="10" style="46" customWidth="1"/>
    <col min="12029" max="12030" width="10.42578125" style="46" customWidth="1"/>
    <col min="12031" max="12031" width="14.140625" style="46" customWidth="1"/>
    <col min="12032" max="12032" width="13.42578125" style="46" customWidth="1"/>
    <col min="12033" max="12277" width="9.140625" style="46"/>
    <col min="12278" max="12278" width="5.5703125" style="46" customWidth="1"/>
    <col min="12279" max="12279" width="7.42578125" style="46" customWidth="1"/>
    <col min="12280" max="12280" width="14.28515625" style="46" customWidth="1"/>
    <col min="12281" max="12282" width="13.7109375" style="46" customWidth="1"/>
    <col min="12283" max="12283" width="8.42578125" style="46" customWidth="1"/>
    <col min="12284" max="12284" width="10" style="46" customWidth="1"/>
    <col min="12285" max="12286" width="10.42578125" style="46" customWidth="1"/>
    <col min="12287" max="12287" width="14.140625" style="46" customWidth="1"/>
    <col min="12288" max="12288" width="13.42578125" style="46" customWidth="1"/>
    <col min="12289" max="12533" width="9.140625" style="46"/>
    <col min="12534" max="12534" width="5.5703125" style="46" customWidth="1"/>
    <col min="12535" max="12535" width="7.42578125" style="46" customWidth="1"/>
    <col min="12536" max="12536" width="14.28515625" style="46" customWidth="1"/>
    <col min="12537" max="12538" width="13.7109375" style="46" customWidth="1"/>
    <col min="12539" max="12539" width="8.42578125" style="46" customWidth="1"/>
    <col min="12540" max="12540" width="10" style="46" customWidth="1"/>
    <col min="12541" max="12542" width="10.42578125" style="46" customWidth="1"/>
    <col min="12543" max="12543" width="14.140625" style="46" customWidth="1"/>
    <col min="12544" max="12544" width="13.42578125" style="46" customWidth="1"/>
    <col min="12545" max="12789" width="9.140625" style="46"/>
    <col min="12790" max="12790" width="5.5703125" style="46" customWidth="1"/>
    <col min="12791" max="12791" width="7.42578125" style="46" customWidth="1"/>
    <col min="12792" max="12792" width="14.28515625" style="46" customWidth="1"/>
    <col min="12793" max="12794" width="13.7109375" style="46" customWidth="1"/>
    <col min="12795" max="12795" width="8.42578125" style="46" customWidth="1"/>
    <col min="12796" max="12796" width="10" style="46" customWidth="1"/>
    <col min="12797" max="12798" width="10.42578125" style="46" customWidth="1"/>
    <col min="12799" max="12799" width="14.140625" style="46" customWidth="1"/>
    <col min="12800" max="12800" width="13.42578125" style="46" customWidth="1"/>
    <col min="12801" max="13045" width="9.140625" style="46"/>
    <col min="13046" max="13046" width="5.5703125" style="46" customWidth="1"/>
    <col min="13047" max="13047" width="7.42578125" style="46" customWidth="1"/>
    <col min="13048" max="13048" width="14.28515625" style="46" customWidth="1"/>
    <col min="13049" max="13050" width="13.7109375" style="46" customWidth="1"/>
    <col min="13051" max="13051" width="8.42578125" style="46" customWidth="1"/>
    <col min="13052" max="13052" width="10" style="46" customWidth="1"/>
    <col min="13053" max="13054" width="10.42578125" style="46" customWidth="1"/>
    <col min="13055" max="13055" width="14.140625" style="46" customWidth="1"/>
    <col min="13056" max="13056" width="13.42578125" style="46" customWidth="1"/>
    <col min="13057" max="13301" width="9.140625" style="46"/>
    <col min="13302" max="13302" width="5.5703125" style="46" customWidth="1"/>
    <col min="13303" max="13303" width="7.42578125" style="46" customWidth="1"/>
    <col min="13304" max="13304" width="14.28515625" style="46" customWidth="1"/>
    <col min="13305" max="13306" width="13.7109375" style="46" customWidth="1"/>
    <col min="13307" max="13307" width="8.42578125" style="46" customWidth="1"/>
    <col min="13308" max="13308" width="10" style="46" customWidth="1"/>
    <col min="13309" max="13310" width="10.42578125" style="46" customWidth="1"/>
    <col min="13311" max="13311" width="14.140625" style="46" customWidth="1"/>
    <col min="13312" max="13312" width="13.42578125" style="46" customWidth="1"/>
    <col min="13313" max="13557" width="9.140625" style="46"/>
    <col min="13558" max="13558" width="5.5703125" style="46" customWidth="1"/>
    <col min="13559" max="13559" width="7.42578125" style="46" customWidth="1"/>
    <col min="13560" max="13560" width="14.28515625" style="46" customWidth="1"/>
    <col min="13561" max="13562" width="13.7109375" style="46" customWidth="1"/>
    <col min="13563" max="13563" width="8.42578125" style="46" customWidth="1"/>
    <col min="13564" max="13564" width="10" style="46" customWidth="1"/>
    <col min="13565" max="13566" width="10.42578125" style="46" customWidth="1"/>
    <col min="13567" max="13567" width="14.140625" style="46" customWidth="1"/>
    <col min="13568" max="13568" width="13.42578125" style="46" customWidth="1"/>
    <col min="13569" max="13813" width="9.140625" style="46"/>
    <col min="13814" max="13814" width="5.5703125" style="46" customWidth="1"/>
    <col min="13815" max="13815" width="7.42578125" style="46" customWidth="1"/>
    <col min="13816" max="13816" width="14.28515625" style="46" customWidth="1"/>
    <col min="13817" max="13818" width="13.7109375" style="46" customWidth="1"/>
    <col min="13819" max="13819" width="8.42578125" style="46" customWidth="1"/>
    <col min="13820" max="13820" width="10" style="46" customWidth="1"/>
    <col min="13821" max="13822" width="10.42578125" style="46" customWidth="1"/>
    <col min="13823" max="13823" width="14.140625" style="46" customWidth="1"/>
    <col min="13824" max="13824" width="13.42578125" style="46" customWidth="1"/>
    <col min="13825" max="14069" width="9.140625" style="46"/>
    <col min="14070" max="14070" width="5.5703125" style="46" customWidth="1"/>
    <col min="14071" max="14071" width="7.42578125" style="46" customWidth="1"/>
    <col min="14072" max="14072" width="14.28515625" style="46" customWidth="1"/>
    <col min="14073" max="14074" width="13.7109375" style="46" customWidth="1"/>
    <col min="14075" max="14075" width="8.42578125" style="46" customWidth="1"/>
    <col min="14076" max="14076" width="10" style="46" customWidth="1"/>
    <col min="14077" max="14078" width="10.42578125" style="46" customWidth="1"/>
    <col min="14079" max="14079" width="14.140625" style="46" customWidth="1"/>
    <col min="14080" max="14080" width="13.42578125" style="46" customWidth="1"/>
    <col min="14081" max="14325" width="9.140625" style="46"/>
    <col min="14326" max="14326" width="5.5703125" style="46" customWidth="1"/>
    <col min="14327" max="14327" width="7.42578125" style="46" customWidth="1"/>
    <col min="14328" max="14328" width="14.28515625" style="46" customWidth="1"/>
    <col min="14329" max="14330" width="13.7109375" style="46" customWidth="1"/>
    <col min="14331" max="14331" width="8.42578125" style="46" customWidth="1"/>
    <col min="14332" max="14332" width="10" style="46" customWidth="1"/>
    <col min="14333" max="14334" width="10.42578125" style="46" customWidth="1"/>
    <col min="14335" max="14335" width="14.140625" style="46" customWidth="1"/>
    <col min="14336" max="14336" width="13.42578125" style="46" customWidth="1"/>
    <col min="14337" max="14581" width="9.140625" style="46"/>
    <col min="14582" max="14582" width="5.5703125" style="46" customWidth="1"/>
    <col min="14583" max="14583" width="7.42578125" style="46" customWidth="1"/>
    <col min="14584" max="14584" width="14.28515625" style="46" customWidth="1"/>
    <col min="14585" max="14586" width="13.7109375" style="46" customWidth="1"/>
    <col min="14587" max="14587" width="8.42578125" style="46" customWidth="1"/>
    <col min="14588" max="14588" width="10" style="46" customWidth="1"/>
    <col min="14589" max="14590" width="10.42578125" style="46" customWidth="1"/>
    <col min="14591" max="14591" width="14.140625" style="46" customWidth="1"/>
    <col min="14592" max="14592" width="13.42578125" style="46" customWidth="1"/>
    <col min="14593" max="14837" width="9.140625" style="46"/>
    <col min="14838" max="14838" width="5.5703125" style="46" customWidth="1"/>
    <col min="14839" max="14839" width="7.42578125" style="46" customWidth="1"/>
    <col min="14840" max="14840" width="14.28515625" style="46" customWidth="1"/>
    <col min="14841" max="14842" width="13.7109375" style="46" customWidth="1"/>
    <col min="14843" max="14843" width="8.42578125" style="46" customWidth="1"/>
    <col min="14844" max="14844" width="10" style="46" customWidth="1"/>
    <col min="14845" max="14846" width="10.42578125" style="46" customWidth="1"/>
    <col min="14847" max="14847" width="14.140625" style="46" customWidth="1"/>
    <col min="14848" max="14848" width="13.42578125" style="46" customWidth="1"/>
    <col min="14849" max="15093" width="9.140625" style="46"/>
    <col min="15094" max="15094" width="5.5703125" style="46" customWidth="1"/>
    <col min="15095" max="15095" width="7.42578125" style="46" customWidth="1"/>
    <col min="15096" max="15096" width="14.28515625" style="46" customWidth="1"/>
    <col min="15097" max="15098" width="13.7109375" style="46" customWidth="1"/>
    <col min="15099" max="15099" width="8.42578125" style="46" customWidth="1"/>
    <col min="15100" max="15100" width="10" style="46" customWidth="1"/>
    <col min="15101" max="15102" width="10.42578125" style="46" customWidth="1"/>
    <col min="15103" max="15103" width="14.140625" style="46" customWidth="1"/>
    <col min="15104" max="15104" width="13.42578125" style="46" customWidth="1"/>
    <col min="15105" max="15349" width="9.140625" style="46"/>
    <col min="15350" max="15350" width="5.5703125" style="46" customWidth="1"/>
    <col min="15351" max="15351" width="7.42578125" style="46" customWidth="1"/>
    <col min="15352" max="15352" width="14.28515625" style="46" customWidth="1"/>
    <col min="15353" max="15354" width="13.7109375" style="46" customWidth="1"/>
    <col min="15355" max="15355" width="8.42578125" style="46" customWidth="1"/>
    <col min="15356" max="15356" width="10" style="46" customWidth="1"/>
    <col min="15357" max="15358" width="10.42578125" style="46" customWidth="1"/>
    <col min="15359" max="15359" width="14.140625" style="46" customWidth="1"/>
    <col min="15360" max="15360" width="13.42578125" style="46" customWidth="1"/>
    <col min="15361" max="15605" width="9.140625" style="46"/>
    <col min="15606" max="15606" width="5.5703125" style="46" customWidth="1"/>
    <col min="15607" max="15607" width="7.42578125" style="46" customWidth="1"/>
    <col min="15608" max="15608" width="14.28515625" style="46" customWidth="1"/>
    <col min="15609" max="15610" width="13.7109375" style="46" customWidth="1"/>
    <col min="15611" max="15611" width="8.42578125" style="46" customWidth="1"/>
    <col min="15612" max="15612" width="10" style="46" customWidth="1"/>
    <col min="15613" max="15614" width="10.42578125" style="46" customWidth="1"/>
    <col min="15615" max="15615" width="14.140625" style="46" customWidth="1"/>
    <col min="15616" max="15616" width="13.42578125" style="46" customWidth="1"/>
    <col min="15617" max="15861" width="9.140625" style="46"/>
    <col min="15862" max="15862" width="5.5703125" style="46" customWidth="1"/>
    <col min="15863" max="15863" width="7.42578125" style="46" customWidth="1"/>
    <col min="15864" max="15864" width="14.28515625" style="46" customWidth="1"/>
    <col min="15865" max="15866" width="13.7109375" style="46" customWidth="1"/>
    <col min="15867" max="15867" width="8.42578125" style="46" customWidth="1"/>
    <col min="15868" max="15868" width="10" style="46" customWidth="1"/>
    <col min="15869" max="15870" width="10.42578125" style="46" customWidth="1"/>
    <col min="15871" max="15871" width="14.140625" style="46" customWidth="1"/>
    <col min="15872" max="15872" width="13.42578125" style="46" customWidth="1"/>
    <col min="15873" max="16117" width="9.140625" style="46"/>
    <col min="16118" max="16118" width="5.5703125" style="46" customWidth="1"/>
    <col min="16119" max="16119" width="7.42578125" style="46" customWidth="1"/>
    <col min="16120" max="16120" width="14.28515625" style="46" customWidth="1"/>
    <col min="16121" max="16122" width="13.7109375" style="46" customWidth="1"/>
    <col min="16123" max="16123" width="8.42578125" style="46" customWidth="1"/>
    <col min="16124" max="16124" width="10" style="46" customWidth="1"/>
    <col min="16125" max="16126" width="10.42578125" style="46" customWidth="1"/>
    <col min="16127" max="16127" width="14.140625" style="46" customWidth="1"/>
    <col min="16128" max="16128" width="13.42578125" style="46" customWidth="1"/>
    <col min="16129" max="16384" width="9.140625" style="46"/>
  </cols>
  <sheetData>
    <row r="1" spans="1:22">
      <c r="A1" s="44" t="s">
        <v>138</v>
      </c>
      <c r="B1" s="45"/>
      <c r="C1" s="45"/>
      <c r="D1" s="45"/>
      <c r="E1" s="45"/>
      <c r="F1" s="45"/>
      <c r="G1" s="45"/>
      <c r="H1" s="45"/>
      <c r="I1" s="45"/>
      <c r="J1" s="45"/>
    </row>
    <row r="2" spans="1:2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2">
      <c r="A3" s="48"/>
      <c r="B3" s="48"/>
      <c r="C3" s="49"/>
      <c r="D3" s="50" t="s">
        <v>30</v>
      </c>
      <c r="E3" s="50" t="s">
        <v>30</v>
      </c>
      <c r="F3" s="486" t="s">
        <v>139</v>
      </c>
      <c r="G3" s="487"/>
      <c r="H3" s="487"/>
      <c r="I3" s="487"/>
      <c r="J3" s="487"/>
      <c r="K3" s="488"/>
    </row>
    <row r="4" spans="1:22" ht="13.5" thickBot="1">
      <c r="A4" s="51" t="s">
        <v>140</v>
      </c>
      <c r="B4" s="51" t="s">
        <v>141</v>
      </c>
      <c r="C4" s="52" t="s">
        <v>142</v>
      </c>
      <c r="D4" s="53" t="s">
        <v>144</v>
      </c>
      <c r="E4" s="53" t="s">
        <v>143</v>
      </c>
      <c r="F4" s="51" t="s">
        <v>145</v>
      </c>
      <c r="G4" s="54" t="s">
        <v>146</v>
      </c>
      <c r="H4" s="52" t="s">
        <v>147</v>
      </c>
      <c r="I4" s="51" t="s">
        <v>148</v>
      </c>
      <c r="J4" s="54" t="s">
        <v>149</v>
      </c>
      <c r="K4" s="54" t="s">
        <v>37</v>
      </c>
    </row>
    <row r="5" spans="1:22" ht="24.75" customHeight="1" thickBot="1">
      <c r="A5" s="301"/>
      <c r="B5" s="55"/>
      <c r="C5" s="56"/>
      <c r="D5" s="57"/>
      <c r="E5" s="57"/>
      <c r="F5" s="58" t="s">
        <v>150</v>
      </c>
      <c r="G5" s="59"/>
      <c r="H5" s="60" t="s">
        <v>151</v>
      </c>
      <c r="I5" s="58"/>
      <c r="J5" s="59" t="s">
        <v>152</v>
      </c>
      <c r="K5" s="61"/>
      <c r="L5" s="393"/>
      <c r="M5" s="393"/>
      <c r="N5" s="393"/>
      <c r="O5" s="393"/>
      <c r="P5" s="393"/>
      <c r="Q5" s="394" t="s">
        <v>593</v>
      </c>
      <c r="R5" s="46" t="s">
        <v>594</v>
      </c>
      <c r="S5" s="46" t="s">
        <v>595</v>
      </c>
      <c r="T5" s="46" t="s">
        <v>596</v>
      </c>
      <c r="U5" s="46" t="s">
        <v>597</v>
      </c>
      <c r="V5" s="46" t="s">
        <v>598</v>
      </c>
    </row>
    <row r="6" spans="1:22" ht="21.75" thickTop="1">
      <c r="A6" s="387">
        <v>1</v>
      </c>
      <c r="B6" s="62" t="s">
        <v>339</v>
      </c>
      <c r="C6" s="299" t="s">
        <v>419</v>
      </c>
      <c r="D6" s="300">
        <v>380984.89</v>
      </c>
      <c r="E6" s="63"/>
      <c r="F6" s="64"/>
      <c r="G6" s="64"/>
      <c r="H6" s="64"/>
      <c r="I6" s="64"/>
      <c r="J6" s="64"/>
      <c r="K6" s="64"/>
      <c r="L6" s="395">
        <v>77247481.599999994</v>
      </c>
      <c r="M6" s="389" t="s">
        <v>339</v>
      </c>
      <c r="N6" s="287" t="s">
        <v>419</v>
      </c>
      <c r="O6" s="288">
        <v>380984.88999999996</v>
      </c>
      <c r="Q6" s="46">
        <v>1</v>
      </c>
    </row>
    <row r="7" spans="1:22" ht="21">
      <c r="A7" s="387">
        <v>2</v>
      </c>
      <c r="B7" s="387"/>
      <c r="C7" s="83" t="s">
        <v>420</v>
      </c>
      <c r="D7" s="82">
        <v>499184.47</v>
      </c>
      <c r="E7" s="63"/>
      <c r="F7" s="64"/>
      <c r="G7" s="64"/>
      <c r="H7" s="64"/>
      <c r="I7" s="64"/>
      <c r="J7" s="64"/>
      <c r="K7" s="64"/>
      <c r="L7" s="395">
        <v>4351138.51</v>
      </c>
      <c r="M7" s="389" t="s">
        <v>339</v>
      </c>
      <c r="N7" s="287" t="s">
        <v>420</v>
      </c>
      <c r="O7" s="289">
        <v>499184.47</v>
      </c>
      <c r="Q7" s="46">
        <v>2</v>
      </c>
    </row>
    <row r="8" spans="1:22" ht="21">
      <c r="A8" s="387">
        <v>3</v>
      </c>
      <c r="B8" s="387"/>
      <c r="C8" s="83" t="s">
        <v>421</v>
      </c>
      <c r="D8" s="82">
        <v>776684.87</v>
      </c>
      <c r="E8" s="63"/>
      <c r="F8" s="64"/>
      <c r="G8" s="64"/>
      <c r="H8" s="64"/>
      <c r="I8" s="64"/>
      <c r="J8" s="64"/>
      <c r="K8" s="64"/>
      <c r="L8" s="395">
        <v>1840302.97</v>
      </c>
      <c r="M8" s="389" t="s">
        <v>339</v>
      </c>
      <c r="N8" s="287" t="s">
        <v>421</v>
      </c>
      <c r="O8" s="289">
        <v>776684.87</v>
      </c>
      <c r="Q8" s="46">
        <v>3</v>
      </c>
    </row>
    <row r="9" spans="1:22" ht="21">
      <c r="A9" s="387">
        <v>4</v>
      </c>
      <c r="B9" s="387"/>
      <c r="C9" s="83" t="s">
        <v>422</v>
      </c>
      <c r="D9" s="82">
        <v>112876.61</v>
      </c>
      <c r="E9" s="63"/>
      <c r="F9" s="64"/>
      <c r="G9" s="64"/>
      <c r="H9" s="64"/>
      <c r="I9" s="64"/>
      <c r="J9" s="64"/>
      <c r="K9" s="64"/>
      <c r="L9" s="395">
        <v>1716061.52</v>
      </c>
      <c r="M9" s="389" t="s">
        <v>339</v>
      </c>
      <c r="N9" s="287" t="s">
        <v>422</v>
      </c>
      <c r="O9" s="289">
        <v>112876.61</v>
      </c>
      <c r="Q9" s="46">
        <v>4</v>
      </c>
    </row>
    <row r="10" spans="1:22" ht="21">
      <c r="A10" s="387">
        <v>5</v>
      </c>
      <c r="B10" s="387"/>
      <c r="C10" s="83" t="s">
        <v>423</v>
      </c>
      <c r="D10" s="82">
        <v>621931.85</v>
      </c>
      <c r="E10" s="63"/>
      <c r="F10" s="64"/>
      <c r="G10" s="64"/>
      <c r="H10" s="64"/>
      <c r="I10" s="64"/>
      <c r="J10" s="64"/>
      <c r="K10" s="64"/>
      <c r="L10" s="395">
        <v>1620884.74</v>
      </c>
      <c r="M10" s="389" t="s">
        <v>339</v>
      </c>
      <c r="N10" s="287" t="s">
        <v>423</v>
      </c>
      <c r="O10" s="289">
        <v>621931.85</v>
      </c>
      <c r="Q10" s="46">
        <v>5</v>
      </c>
    </row>
    <row r="11" spans="1:22" ht="21">
      <c r="A11" s="387">
        <v>6</v>
      </c>
      <c r="B11" s="387"/>
      <c r="C11" s="83" t="s">
        <v>424</v>
      </c>
      <c r="D11" s="82">
        <v>317582.14</v>
      </c>
      <c r="E11" s="63"/>
      <c r="F11" s="64"/>
      <c r="G11" s="64"/>
      <c r="H11" s="64"/>
      <c r="I11" s="64"/>
      <c r="J11" s="64"/>
      <c r="K11" s="64"/>
      <c r="L11" s="395">
        <v>1582236.23</v>
      </c>
      <c r="M11" s="389" t="s">
        <v>339</v>
      </c>
      <c r="N11" s="287" t="s">
        <v>424</v>
      </c>
      <c r="O11" s="289">
        <v>317582.14</v>
      </c>
      <c r="Q11" s="46">
        <v>6</v>
      </c>
    </row>
    <row r="12" spans="1:22" ht="21">
      <c r="A12" s="387">
        <v>7</v>
      </c>
      <c r="B12" s="387"/>
      <c r="C12" s="83" t="s">
        <v>425</v>
      </c>
      <c r="D12" s="82">
        <v>371786.58</v>
      </c>
      <c r="E12" s="63"/>
      <c r="F12" s="64"/>
      <c r="G12" s="64"/>
      <c r="H12" s="64"/>
      <c r="I12" s="64"/>
      <c r="J12" s="64"/>
      <c r="K12" s="64"/>
      <c r="L12" s="395">
        <v>1497793.82</v>
      </c>
      <c r="M12" s="389" t="s">
        <v>339</v>
      </c>
      <c r="N12" s="287" t="s">
        <v>425</v>
      </c>
      <c r="O12" s="289">
        <v>371786.58</v>
      </c>
      <c r="Q12" s="46">
        <v>7</v>
      </c>
    </row>
    <row r="13" spans="1:22" ht="21">
      <c r="A13" s="387">
        <v>8</v>
      </c>
      <c r="B13" s="387"/>
      <c r="C13" s="83" t="s">
        <v>426</v>
      </c>
      <c r="D13" s="82">
        <v>272735.7</v>
      </c>
      <c r="E13" s="63"/>
      <c r="F13" s="64"/>
      <c r="G13" s="64"/>
      <c r="H13" s="64"/>
      <c r="I13" s="64"/>
      <c r="J13" s="64"/>
      <c r="K13" s="64"/>
      <c r="L13" s="395">
        <v>1455304.1</v>
      </c>
      <c r="M13" s="389" t="s">
        <v>339</v>
      </c>
      <c r="N13" s="287" t="s">
        <v>426</v>
      </c>
      <c r="O13" s="289">
        <v>272735.7</v>
      </c>
      <c r="Q13" s="46">
        <v>8</v>
      </c>
    </row>
    <row r="14" spans="1:22" ht="21">
      <c r="A14" s="387">
        <v>9</v>
      </c>
      <c r="B14" s="387"/>
      <c r="C14" s="83" t="s">
        <v>427</v>
      </c>
      <c r="D14" s="82">
        <v>397435.41</v>
      </c>
      <c r="E14" s="63"/>
      <c r="F14" s="64"/>
      <c r="G14" s="64"/>
      <c r="H14" s="64"/>
      <c r="I14" s="64"/>
      <c r="J14" s="64"/>
      <c r="K14" s="64"/>
      <c r="L14" s="395">
        <v>1430689.21</v>
      </c>
      <c r="M14" s="389" t="s">
        <v>339</v>
      </c>
      <c r="N14" s="287" t="s">
        <v>427</v>
      </c>
      <c r="O14" s="289">
        <v>397435.41</v>
      </c>
      <c r="Q14" s="46">
        <v>9</v>
      </c>
    </row>
    <row r="15" spans="1:22" ht="21">
      <c r="A15" s="387">
        <v>10</v>
      </c>
      <c r="B15" s="387"/>
      <c r="C15" s="83" t="s">
        <v>428</v>
      </c>
      <c r="D15" s="82">
        <v>293033.13</v>
      </c>
      <c r="E15" s="63"/>
      <c r="F15" s="64"/>
      <c r="G15" s="64"/>
      <c r="H15" s="64"/>
      <c r="I15" s="64"/>
      <c r="J15" s="64"/>
      <c r="K15" s="64"/>
      <c r="L15" s="395">
        <v>1429955.53</v>
      </c>
      <c r="M15" s="389" t="s">
        <v>339</v>
      </c>
      <c r="N15" s="287" t="s">
        <v>428</v>
      </c>
      <c r="O15" s="289">
        <v>293033.13</v>
      </c>
      <c r="Q15" s="46">
        <v>10</v>
      </c>
    </row>
    <row r="16" spans="1:22" ht="21">
      <c r="A16" s="387">
        <v>11</v>
      </c>
      <c r="B16" s="387"/>
      <c r="C16" s="83" t="s">
        <v>429</v>
      </c>
      <c r="D16" s="82">
        <v>386405.28</v>
      </c>
      <c r="E16" s="63"/>
      <c r="F16" s="64"/>
      <c r="G16" s="64"/>
      <c r="H16" s="64"/>
      <c r="I16" s="64"/>
      <c r="J16" s="64"/>
      <c r="K16" s="64"/>
      <c r="L16" s="395">
        <v>1368293</v>
      </c>
      <c r="M16" s="389" t="s">
        <v>339</v>
      </c>
      <c r="N16" s="287" t="s">
        <v>429</v>
      </c>
      <c r="O16" s="289">
        <v>386405.28</v>
      </c>
      <c r="Q16" s="46">
        <v>11</v>
      </c>
    </row>
    <row r="17" spans="1:17" ht="21">
      <c r="A17" s="387">
        <v>12</v>
      </c>
      <c r="B17" s="387"/>
      <c r="C17" s="83" t="s">
        <v>430</v>
      </c>
      <c r="D17" s="82">
        <v>531971.11</v>
      </c>
      <c r="E17" s="63"/>
      <c r="F17" s="64"/>
      <c r="G17" s="64"/>
      <c r="H17" s="64"/>
      <c r="I17" s="64"/>
      <c r="J17" s="64"/>
      <c r="K17" s="64"/>
      <c r="L17" s="395">
        <v>1289042.45</v>
      </c>
      <c r="M17" s="389" t="s">
        <v>339</v>
      </c>
      <c r="N17" s="287" t="s">
        <v>430</v>
      </c>
      <c r="O17" s="289">
        <v>531971.11</v>
      </c>
      <c r="Q17" s="46">
        <v>12</v>
      </c>
    </row>
    <row r="18" spans="1:17" ht="21">
      <c r="A18" s="387">
        <v>13</v>
      </c>
      <c r="B18" s="387"/>
      <c r="C18" s="83" t="s">
        <v>431</v>
      </c>
      <c r="D18" s="82">
        <v>692609.27</v>
      </c>
      <c r="E18" s="63"/>
      <c r="F18" s="64"/>
      <c r="G18" s="64"/>
      <c r="H18" s="64"/>
      <c r="I18" s="64"/>
      <c r="J18" s="64"/>
      <c r="K18" s="64"/>
      <c r="L18" s="395">
        <v>1256434.01</v>
      </c>
      <c r="M18" s="389" t="s">
        <v>339</v>
      </c>
      <c r="N18" s="287" t="s">
        <v>431</v>
      </c>
      <c r="O18" s="289">
        <v>692609.27</v>
      </c>
      <c r="Q18" s="46">
        <v>13</v>
      </c>
    </row>
    <row r="19" spans="1:17" ht="21">
      <c r="A19" s="387">
        <v>14</v>
      </c>
      <c r="B19" s="387"/>
      <c r="C19" s="83" t="s">
        <v>432</v>
      </c>
      <c r="D19" s="82">
        <v>365156.66</v>
      </c>
      <c r="E19" s="63"/>
      <c r="F19" s="64"/>
      <c r="G19" s="64"/>
      <c r="H19" s="64"/>
      <c r="I19" s="64"/>
      <c r="J19" s="64"/>
      <c r="K19" s="64"/>
      <c r="L19" s="395">
        <v>1247901.29</v>
      </c>
      <c r="M19" s="389" t="s">
        <v>339</v>
      </c>
      <c r="N19" s="287" t="s">
        <v>432</v>
      </c>
      <c r="O19" s="289">
        <v>365156.66</v>
      </c>
      <c r="Q19" s="46">
        <v>14</v>
      </c>
    </row>
    <row r="20" spans="1:17" ht="21">
      <c r="A20" s="387">
        <v>15</v>
      </c>
      <c r="B20" s="387"/>
      <c r="C20" s="83" t="s">
        <v>433</v>
      </c>
      <c r="D20" s="82">
        <v>255509.03</v>
      </c>
      <c r="E20" s="63"/>
      <c r="F20" s="64"/>
      <c r="G20" s="64"/>
      <c r="H20" s="64"/>
      <c r="I20" s="64"/>
      <c r="J20" s="64"/>
      <c r="K20" s="64"/>
      <c r="L20" s="395">
        <v>1213361.31</v>
      </c>
      <c r="M20" s="389" t="s">
        <v>339</v>
      </c>
      <c r="N20" s="287" t="s">
        <v>433</v>
      </c>
      <c r="O20" s="289">
        <v>255509.03</v>
      </c>
      <c r="Q20" s="46">
        <v>15</v>
      </c>
    </row>
    <row r="21" spans="1:17" ht="21">
      <c r="A21" s="387">
        <v>1</v>
      </c>
      <c r="B21" s="387" t="s">
        <v>340</v>
      </c>
      <c r="C21" s="83" t="s">
        <v>379</v>
      </c>
      <c r="D21" s="82">
        <v>77247481.599999994</v>
      </c>
      <c r="E21" s="63"/>
      <c r="F21" s="64"/>
      <c r="G21" s="64"/>
      <c r="H21" s="64"/>
      <c r="I21" s="64"/>
      <c r="J21" s="64"/>
      <c r="K21" s="64"/>
      <c r="L21" s="395">
        <v>1212535.97</v>
      </c>
      <c r="M21" s="389" t="s">
        <v>340</v>
      </c>
      <c r="N21" s="292" t="s">
        <v>379</v>
      </c>
      <c r="O21" s="294">
        <v>77247481.599999994</v>
      </c>
      <c r="Q21" s="46">
        <v>16</v>
      </c>
    </row>
    <row r="22" spans="1:17" ht="21">
      <c r="A22" s="387">
        <v>2</v>
      </c>
      <c r="B22" s="387"/>
      <c r="C22" s="83" t="s">
        <v>550</v>
      </c>
      <c r="D22" s="82">
        <v>1213361.31</v>
      </c>
      <c r="E22" s="63"/>
      <c r="F22" s="64"/>
      <c r="G22" s="64"/>
      <c r="H22" s="64"/>
      <c r="I22" s="64"/>
      <c r="J22" s="64"/>
      <c r="K22" s="64"/>
      <c r="L22" s="395">
        <v>1208360.97</v>
      </c>
      <c r="M22" s="389" t="s">
        <v>340</v>
      </c>
      <c r="N22" s="292" t="s">
        <v>550</v>
      </c>
      <c r="O22" s="294">
        <v>1213361.31</v>
      </c>
      <c r="Q22" s="46">
        <v>17</v>
      </c>
    </row>
    <row r="23" spans="1:17" ht="21">
      <c r="A23" s="387">
        <v>3</v>
      </c>
      <c r="B23" s="387"/>
      <c r="C23" s="83" t="s">
        <v>380</v>
      </c>
      <c r="D23" s="82">
        <v>714800.42</v>
      </c>
      <c r="E23" s="63"/>
      <c r="F23" s="64"/>
      <c r="G23" s="64"/>
      <c r="H23" s="64"/>
      <c r="I23" s="64"/>
      <c r="J23" s="64"/>
      <c r="K23" s="64"/>
      <c r="L23" s="395">
        <v>1183852.0900000001</v>
      </c>
      <c r="M23" s="389" t="s">
        <v>340</v>
      </c>
      <c r="N23" s="292" t="s">
        <v>380</v>
      </c>
      <c r="O23" s="294">
        <v>714800.42</v>
      </c>
      <c r="Q23" s="46">
        <v>18</v>
      </c>
    </row>
    <row r="24" spans="1:17" ht="21">
      <c r="A24" s="387">
        <v>4</v>
      </c>
      <c r="B24" s="387"/>
      <c r="C24" s="83" t="s">
        <v>551</v>
      </c>
      <c r="D24" s="82">
        <v>199588.96000000002</v>
      </c>
      <c r="E24" s="63"/>
      <c r="F24" s="64"/>
      <c r="G24" s="64"/>
      <c r="H24" s="64"/>
      <c r="I24" s="64"/>
      <c r="J24" s="64"/>
      <c r="K24" s="64"/>
      <c r="L24" s="395">
        <v>1106702.08</v>
      </c>
      <c r="M24" s="389" t="s">
        <v>340</v>
      </c>
      <c r="N24" s="292" t="s">
        <v>551</v>
      </c>
      <c r="O24" s="294">
        <v>199588.96000000002</v>
      </c>
      <c r="Q24" s="46">
        <v>19</v>
      </c>
    </row>
    <row r="25" spans="1:17" ht="21">
      <c r="A25" s="387">
        <v>5</v>
      </c>
      <c r="B25" s="387"/>
      <c r="C25" s="83" t="s">
        <v>552</v>
      </c>
      <c r="D25" s="82">
        <v>1289042.45</v>
      </c>
      <c r="E25" s="63"/>
      <c r="F25" s="64"/>
      <c r="G25" s="64"/>
      <c r="H25" s="64"/>
      <c r="I25" s="64"/>
      <c r="J25" s="64"/>
      <c r="K25" s="64"/>
      <c r="L25" s="395">
        <v>1098502.1700000002</v>
      </c>
      <c r="M25" s="389" t="s">
        <v>340</v>
      </c>
      <c r="N25" s="292" t="s">
        <v>552</v>
      </c>
      <c r="O25" s="294">
        <v>1289042.45</v>
      </c>
      <c r="Q25" s="46">
        <v>20</v>
      </c>
    </row>
    <row r="26" spans="1:17" ht="21">
      <c r="A26" s="387">
        <v>6</v>
      </c>
      <c r="B26" s="387"/>
      <c r="C26" s="83" t="s">
        <v>381</v>
      </c>
      <c r="D26" s="82">
        <v>1004669.91</v>
      </c>
      <c r="E26" s="63"/>
      <c r="F26" s="64"/>
      <c r="G26" s="64"/>
      <c r="H26" s="64"/>
      <c r="I26" s="64"/>
      <c r="J26" s="64"/>
      <c r="K26" s="64"/>
      <c r="L26" s="395">
        <v>1092950.05</v>
      </c>
      <c r="M26" s="389" t="s">
        <v>340</v>
      </c>
      <c r="N26" s="292" t="s">
        <v>381</v>
      </c>
      <c r="O26" s="294">
        <v>1004669.91</v>
      </c>
      <c r="Q26" s="46">
        <v>21</v>
      </c>
    </row>
    <row r="27" spans="1:17" ht="21">
      <c r="A27" s="387">
        <v>7</v>
      </c>
      <c r="B27" s="387"/>
      <c r="C27" s="83" t="s">
        <v>553</v>
      </c>
      <c r="D27" s="82">
        <v>4351138.51</v>
      </c>
      <c r="E27" s="63"/>
      <c r="F27" s="64"/>
      <c r="G27" s="64"/>
      <c r="H27" s="64"/>
      <c r="I27" s="64"/>
      <c r="J27" s="64"/>
      <c r="K27" s="64"/>
      <c r="L27" s="395">
        <v>1054851.94</v>
      </c>
      <c r="M27" s="389" t="s">
        <v>340</v>
      </c>
      <c r="N27" s="292" t="s">
        <v>553</v>
      </c>
      <c r="O27" s="294">
        <v>4351138.51</v>
      </c>
      <c r="Q27" s="46">
        <v>22</v>
      </c>
    </row>
    <row r="28" spans="1:17" ht="21">
      <c r="A28" s="387">
        <v>8</v>
      </c>
      <c r="B28" s="387"/>
      <c r="C28" s="83" t="s">
        <v>382</v>
      </c>
      <c r="D28" s="82">
        <v>824035.13</v>
      </c>
      <c r="E28" s="63"/>
      <c r="F28" s="64"/>
      <c r="G28" s="64"/>
      <c r="H28" s="64"/>
      <c r="I28" s="64"/>
      <c r="J28" s="64"/>
      <c r="K28" s="64"/>
      <c r="L28" s="395">
        <v>1027118.86</v>
      </c>
      <c r="M28" s="389" t="s">
        <v>340</v>
      </c>
      <c r="N28" s="292" t="s">
        <v>382</v>
      </c>
      <c r="O28" s="294">
        <v>824035.13</v>
      </c>
      <c r="Q28" s="46">
        <v>23</v>
      </c>
    </row>
    <row r="29" spans="1:17" ht="21">
      <c r="A29" s="387">
        <v>9</v>
      </c>
      <c r="B29" s="387"/>
      <c r="C29" s="83" t="s">
        <v>554</v>
      </c>
      <c r="D29" s="82">
        <v>482347.95</v>
      </c>
      <c r="E29" s="63"/>
      <c r="F29" s="64"/>
      <c r="G29" s="64"/>
      <c r="H29" s="64"/>
      <c r="I29" s="64"/>
      <c r="J29" s="64"/>
      <c r="K29" s="64"/>
      <c r="L29" s="395">
        <v>1019278.82</v>
      </c>
      <c r="M29" s="389" t="s">
        <v>340</v>
      </c>
      <c r="N29" s="292" t="s">
        <v>554</v>
      </c>
      <c r="O29" s="294">
        <v>482347.95</v>
      </c>
      <c r="Q29" s="46">
        <v>24</v>
      </c>
    </row>
    <row r="30" spans="1:17" ht="21">
      <c r="A30" s="387">
        <v>10</v>
      </c>
      <c r="B30" s="387"/>
      <c r="C30" s="83" t="s">
        <v>383</v>
      </c>
      <c r="D30" s="82">
        <v>968234.6399999999</v>
      </c>
      <c r="E30" s="63"/>
      <c r="F30" s="64"/>
      <c r="G30" s="64"/>
      <c r="H30" s="64"/>
      <c r="I30" s="64"/>
      <c r="J30" s="64"/>
      <c r="K30" s="64"/>
      <c r="L30" s="395">
        <v>1004669.91</v>
      </c>
      <c r="M30" s="389" t="s">
        <v>340</v>
      </c>
      <c r="N30" s="292" t="s">
        <v>383</v>
      </c>
      <c r="O30" s="294">
        <v>968234.6399999999</v>
      </c>
      <c r="Q30" s="46">
        <v>25</v>
      </c>
    </row>
    <row r="31" spans="1:17" ht="21">
      <c r="A31" s="387">
        <v>11</v>
      </c>
      <c r="B31" s="387"/>
      <c r="C31" s="83" t="s">
        <v>555</v>
      </c>
      <c r="D31" s="82">
        <v>663939.5</v>
      </c>
      <c r="E31" s="63"/>
      <c r="F31" s="64"/>
      <c r="G31" s="64"/>
      <c r="H31" s="64"/>
      <c r="I31" s="64"/>
      <c r="J31" s="64"/>
      <c r="K31" s="64"/>
      <c r="L31" s="395">
        <v>998087.02</v>
      </c>
      <c r="M31" s="389" t="s">
        <v>340</v>
      </c>
      <c r="N31" s="292" t="s">
        <v>555</v>
      </c>
      <c r="O31" s="294">
        <v>663939.5</v>
      </c>
      <c r="Q31" s="46">
        <v>1</v>
      </c>
    </row>
    <row r="32" spans="1:17" ht="21">
      <c r="A32" s="387">
        <v>12</v>
      </c>
      <c r="B32" s="302"/>
      <c r="C32" s="302" t="s">
        <v>384</v>
      </c>
      <c r="D32" s="83">
        <v>1582236.23</v>
      </c>
      <c r="E32" s="67"/>
      <c r="F32" s="67"/>
      <c r="G32" s="67"/>
      <c r="H32" s="67"/>
      <c r="I32" s="67"/>
      <c r="J32" s="67"/>
      <c r="K32" s="67"/>
      <c r="L32" s="395">
        <v>968234.6399999999</v>
      </c>
      <c r="M32" s="389" t="s">
        <v>340</v>
      </c>
      <c r="N32" s="292" t="s">
        <v>384</v>
      </c>
      <c r="O32" s="294">
        <v>1582236.23</v>
      </c>
      <c r="Q32" s="46">
        <v>2</v>
      </c>
    </row>
    <row r="33" spans="1:17" ht="21">
      <c r="A33" s="387">
        <v>13</v>
      </c>
      <c r="B33" s="387"/>
      <c r="C33" s="69" t="s">
        <v>385</v>
      </c>
      <c r="D33" s="70">
        <v>832476.04</v>
      </c>
      <c r="E33" s="68"/>
      <c r="F33" s="64"/>
      <c r="G33" s="64"/>
      <c r="H33" s="64"/>
      <c r="I33" s="64"/>
      <c r="J33" s="64"/>
      <c r="K33" s="64"/>
      <c r="L33" s="395">
        <v>967104.95000000007</v>
      </c>
      <c r="M33" s="389" t="s">
        <v>340</v>
      </c>
      <c r="N33" s="292" t="s">
        <v>385</v>
      </c>
      <c r="O33" s="294">
        <v>832476.04</v>
      </c>
      <c r="Q33" s="46">
        <v>3</v>
      </c>
    </row>
    <row r="34" spans="1:17" ht="21">
      <c r="A34" s="387">
        <v>14</v>
      </c>
      <c r="B34" s="387"/>
      <c r="C34" s="69" t="s">
        <v>386</v>
      </c>
      <c r="D34" s="70">
        <v>868368.29999999993</v>
      </c>
      <c r="E34" s="71"/>
      <c r="F34" s="64"/>
      <c r="G34" s="64"/>
      <c r="H34" s="64"/>
      <c r="I34" s="64"/>
      <c r="J34" s="64"/>
      <c r="K34" s="64"/>
      <c r="L34" s="395">
        <v>957237.32</v>
      </c>
      <c r="M34" s="389" t="s">
        <v>340</v>
      </c>
      <c r="N34" s="292" t="s">
        <v>386</v>
      </c>
      <c r="O34" s="294">
        <v>868368.29999999993</v>
      </c>
      <c r="Q34" s="46">
        <v>4</v>
      </c>
    </row>
    <row r="35" spans="1:17" ht="21">
      <c r="A35" s="387">
        <v>15</v>
      </c>
      <c r="B35" s="387"/>
      <c r="C35" s="69" t="s">
        <v>387</v>
      </c>
      <c r="D35" s="70">
        <v>517948.14</v>
      </c>
      <c r="E35" s="71"/>
      <c r="F35" s="64"/>
      <c r="G35" s="64"/>
      <c r="H35" s="64"/>
      <c r="I35" s="64"/>
      <c r="J35" s="64"/>
      <c r="K35" s="64"/>
      <c r="L35" s="395">
        <v>927602.22</v>
      </c>
      <c r="M35" s="389" t="s">
        <v>340</v>
      </c>
      <c r="N35" s="292" t="s">
        <v>387</v>
      </c>
      <c r="O35" s="294">
        <v>517948.14</v>
      </c>
      <c r="Q35" s="46">
        <v>5</v>
      </c>
    </row>
    <row r="36" spans="1:17" ht="21">
      <c r="A36" s="387">
        <v>16</v>
      </c>
      <c r="B36" s="387"/>
      <c r="C36" s="69" t="s">
        <v>389</v>
      </c>
      <c r="D36" s="303">
        <v>879258.39</v>
      </c>
      <c r="E36" s="71"/>
      <c r="F36" s="64"/>
      <c r="G36" s="64"/>
      <c r="H36" s="64"/>
      <c r="I36" s="64"/>
      <c r="J36" s="64"/>
      <c r="K36" s="64"/>
      <c r="L36" s="395">
        <v>888369.74</v>
      </c>
      <c r="M36" s="389" t="s">
        <v>341</v>
      </c>
      <c r="N36" s="292" t="s">
        <v>388</v>
      </c>
      <c r="O36" s="294">
        <v>811065.15</v>
      </c>
      <c r="Q36" s="46">
        <v>6</v>
      </c>
    </row>
    <row r="37" spans="1:17" ht="21">
      <c r="A37" s="387">
        <v>17</v>
      </c>
      <c r="B37" s="387"/>
      <c r="C37" s="69" t="s">
        <v>390</v>
      </c>
      <c r="D37" s="303">
        <v>645466.88</v>
      </c>
      <c r="E37" s="71"/>
      <c r="F37" s="64"/>
      <c r="G37" s="64"/>
      <c r="H37" s="64"/>
      <c r="I37" s="64"/>
      <c r="J37" s="64"/>
      <c r="K37" s="64"/>
      <c r="L37" s="395">
        <v>883477.64</v>
      </c>
      <c r="M37" s="389" t="s">
        <v>340</v>
      </c>
      <c r="N37" s="292" t="s">
        <v>389</v>
      </c>
      <c r="O37" s="295">
        <v>879258.39</v>
      </c>
      <c r="Q37" s="46">
        <v>7</v>
      </c>
    </row>
    <row r="38" spans="1:17" ht="21">
      <c r="A38" s="387">
        <v>1</v>
      </c>
      <c r="B38" s="387" t="s">
        <v>342</v>
      </c>
      <c r="C38" s="69" t="s">
        <v>391</v>
      </c>
      <c r="D38" s="70">
        <v>1027118.86</v>
      </c>
      <c r="E38" s="72"/>
      <c r="F38" s="64"/>
      <c r="G38" s="64"/>
      <c r="H38" s="64"/>
      <c r="I38" s="64"/>
      <c r="J38" s="64"/>
      <c r="K38" s="64"/>
      <c r="L38" s="395">
        <v>883313.70000000007</v>
      </c>
      <c r="M38" s="389" t="s">
        <v>340</v>
      </c>
      <c r="N38" s="292" t="s">
        <v>390</v>
      </c>
      <c r="O38" s="295">
        <v>645466.88</v>
      </c>
      <c r="Q38" s="46">
        <v>8</v>
      </c>
    </row>
    <row r="39" spans="1:17" ht="21">
      <c r="A39" s="387">
        <v>2</v>
      </c>
      <c r="B39" s="387"/>
      <c r="C39" s="69" t="s">
        <v>392</v>
      </c>
      <c r="D39" s="70">
        <v>1497793.82</v>
      </c>
      <c r="E39" s="71"/>
      <c r="F39" s="64"/>
      <c r="G39" s="64"/>
      <c r="H39" s="64"/>
      <c r="I39" s="64"/>
      <c r="J39" s="64"/>
      <c r="K39" s="64"/>
      <c r="L39" s="395">
        <v>879267.9</v>
      </c>
      <c r="M39" s="389" t="s">
        <v>342</v>
      </c>
      <c r="N39" s="292" t="s">
        <v>391</v>
      </c>
      <c r="O39" s="294">
        <v>1027118.86</v>
      </c>
      <c r="Q39" s="46">
        <v>9</v>
      </c>
    </row>
    <row r="40" spans="1:17" ht="21">
      <c r="A40" s="387">
        <v>3</v>
      </c>
      <c r="B40" s="387"/>
      <c r="C40" s="69" t="s">
        <v>393</v>
      </c>
      <c r="D40" s="70">
        <v>745089.93</v>
      </c>
      <c r="E40" s="71"/>
      <c r="F40" s="64"/>
      <c r="G40" s="64"/>
      <c r="H40" s="64"/>
      <c r="I40" s="64"/>
      <c r="J40" s="64"/>
      <c r="K40" s="64"/>
      <c r="L40" s="395">
        <v>879258.39</v>
      </c>
      <c r="M40" s="389" t="s">
        <v>342</v>
      </c>
      <c r="N40" s="292" t="s">
        <v>392</v>
      </c>
      <c r="O40" s="294">
        <v>1497793.82</v>
      </c>
      <c r="Q40" s="46">
        <v>10</v>
      </c>
    </row>
    <row r="41" spans="1:17" ht="21">
      <c r="A41" s="387">
        <v>4</v>
      </c>
      <c r="B41" s="387"/>
      <c r="C41" s="69" t="s">
        <v>394</v>
      </c>
      <c r="D41" s="70">
        <v>769060.43</v>
      </c>
      <c r="E41" s="71"/>
      <c r="F41" s="64"/>
      <c r="G41" s="64"/>
      <c r="H41" s="64"/>
      <c r="I41" s="64"/>
      <c r="J41" s="64"/>
      <c r="K41" s="64"/>
      <c r="L41" s="395">
        <v>877915.68</v>
      </c>
      <c r="M41" s="389" t="s">
        <v>342</v>
      </c>
      <c r="N41" s="292" t="s">
        <v>393</v>
      </c>
      <c r="O41" s="294">
        <v>745089.93</v>
      </c>
      <c r="Q41" s="46">
        <v>11</v>
      </c>
    </row>
    <row r="42" spans="1:17" ht="21">
      <c r="A42" s="387">
        <v>5</v>
      </c>
      <c r="B42" s="387"/>
      <c r="C42" s="69" t="s">
        <v>395</v>
      </c>
      <c r="D42" s="70">
        <v>1092950.05</v>
      </c>
      <c r="E42" s="71"/>
      <c r="F42" s="64"/>
      <c r="G42" s="64"/>
      <c r="H42" s="64"/>
      <c r="I42" s="64"/>
      <c r="J42" s="64"/>
      <c r="K42" s="64"/>
      <c r="L42" s="395">
        <v>872207.42999999993</v>
      </c>
      <c r="M42" s="389" t="s">
        <v>342</v>
      </c>
      <c r="N42" s="292" t="s">
        <v>394</v>
      </c>
      <c r="O42" s="294">
        <v>769060.43</v>
      </c>
      <c r="Q42" s="46">
        <v>12</v>
      </c>
    </row>
    <row r="43" spans="1:17" ht="21">
      <c r="A43" s="387">
        <v>6</v>
      </c>
      <c r="B43" s="387"/>
      <c r="C43" s="69" t="s">
        <v>396</v>
      </c>
      <c r="D43" s="70">
        <v>1429955.53</v>
      </c>
      <c r="E43" s="71"/>
      <c r="F43" s="64"/>
      <c r="G43" s="64"/>
      <c r="H43" s="64"/>
      <c r="I43" s="64"/>
      <c r="J43" s="64"/>
      <c r="K43" s="64"/>
      <c r="L43" s="395">
        <v>868368.29999999993</v>
      </c>
      <c r="M43" s="389" t="s">
        <v>342</v>
      </c>
      <c r="N43" s="292" t="s">
        <v>395</v>
      </c>
      <c r="O43" s="294">
        <v>1092950.05</v>
      </c>
      <c r="Q43" s="46">
        <v>13</v>
      </c>
    </row>
    <row r="44" spans="1:17" ht="21">
      <c r="A44" s="387">
        <v>7</v>
      </c>
      <c r="B44" s="387"/>
      <c r="C44" s="69" t="s">
        <v>397</v>
      </c>
      <c r="D44" s="70">
        <v>888369.74</v>
      </c>
      <c r="E44" s="71"/>
      <c r="F44" s="64"/>
      <c r="G44" s="64"/>
      <c r="H44" s="64"/>
      <c r="I44" s="64"/>
      <c r="J44" s="64"/>
      <c r="K44" s="64"/>
      <c r="L44" s="395">
        <v>861253.87</v>
      </c>
      <c r="M44" s="389" t="s">
        <v>342</v>
      </c>
      <c r="N44" s="292" t="s">
        <v>396</v>
      </c>
      <c r="O44" s="294">
        <v>1429955.53</v>
      </c>
      <c r="Q44" s="46">
        <v>14</v>
      </c>
    </row>
    <row r="45" spans="1:17" ht="21">
      <c r="A45" s="387">
        <v>8</v>
      </c>
      <c r="B45" s="387"/>
      <c r="C45" s="69" t="s">
        <v>398</v>
      </c>
      <c r="D45" s="70">
        <v>823755.04999999993</v>
      </c>
      <c r="E45" s="71"/>
      <c r="F45" s="64"/>
      <c r="G45" s="64"/>
      <c r="H45" s="64"/>
      <c r="I45" s="64"/>
      <c r="J45" s="64"/>
      <c r="K45" s="64"/>
      <c r="L45" s="395">
        <v>857364.3</v>
      </c>
      <c r="M45" s="389" t="s">
        <v>342</v>
      </c>
      <c r="N45" s="292" t="s">
        <v>397</v>
      </c>
      <c r="O45" s="294">
        <v>888369.74</v>
      </c>
      <c r="Q45" s="46">
        <v>15</v>
      </c>
    </row>
    <row r="46" spans="1:17" ht="21">
      <c r="A46" s="387">
        <v>9</v>
      </c>
      <c r="B46" s="387"/>
      <c r="C46" s="69" t="s">
        <v>399</v>
      </c>
      <c r="D46" s="70">
        <v>883477.64</v>
      </c>
      <c r="E46" s="71"/>
      <c r="F46" s="64"/>
      <c r="G46" s="64"/>
      <c r="H46" s="64"/>
      <c r="I46" s="64"/>
      <c r="J46" s="64"/>
      <c r="K46" s="64"/>
      <c r="L46" s="395">
        <v>853959.04999999993</v>
      </c>
      <c r="M46" s="389" t="s">
        <v>342</v>
      </c>
      <c r="N46" s="292" t="s">
        <v>398</v>
      </c>
      <c r="O46" s="294">
        <v>823755.04999999993</v>
      </c>
      <c r="Q46" s="46">
        <v>16</v>
      </c>
    </row>
    <row r="47" spans="1:17" ht="21">
      <c r="A47" s="387">
        <v>10</v>
      </c>
      <c r="B47" s="387"/>
      <c r="C47" s="69" t="s">
        <v>400</v>
      </c>
      <c r="D47" s="70">
        <v>1208360.97</v>
      </c>
      <c r="E47" s="71"/>
      <c r="F47" s="64"/>
      <c r="G47" s="64"/>
      <c r="H47" s="64"/>
      <c r="I47" s="64"/>
      <c r="J47" s="64"/>
      <c r="K47" s="64"/>
      <c r="L47" s="395">
        <v>848939.73</v>
      </c>
      <c r="M47" s="389" t="s">
        <v>342</v>
      </c>
      <c r="N47" s="292" t="s">
        <v>399</v>
      </c>
      <c r="O47" s="294">
        <v>883477.64</v>
      </c>
      <c r="Q47" s="46">
        <v>17</v>
      </c>
    </row>
    <row r="48" spans="1:17" ht="21">
      <c r="A48" s="387">
        <v>11</v>
      </c>
      <c r="B48" s="387"/>
      <c r="C48" s="69" t="s">
        <v>401</v>
      </c>
      <c r="D48" s="70">
        <v>1247901.29</v>
      </c>
      <c r="E48" s="71"/>
      <c r="F48" s="64"/>
      <c r="G48" s="64"/>
      <c r="H48" s="64"/>
      <c r="I48" s="64"/>
      <c r="J48" s="64"/>
      <c r="K48" s="64"/>
      <c r="L48" s="395">
        <v>847492.02</v>
      </c>
      <c r="M48" s="389" t="s">
        <v>342</v>
      </c>
      <c r="N48" s="292" t="s">
        <v>400</v>
      </c>
      <c r="O48" s="294">
        <v>1208360.97</v>
      </c>
      <c r="Q48" s="46">
        <v>18</v>
      </c>
    </row>
    <row r="49" spans="1:17" ht="21">
      <c r="A49" s="387">
        <v>12</v>
      </c>
      <c r="B49" s="387"/>
      <c r="C49" s="69" t="s">
        <v>402</v>
      </c>
      <c r="D49" s="70">
        <v>957237.32</v>
      </c>
      <c r="E49" s="71"/>
      <c r="F49" s="64"/>
      <c r="G49" s="64"/>
      <c r="H49" s="64"/>
      <c r="I49" s="64"/>
      <c r="J49" s="64"/>
      <c r="K49" s="64"/>
      <c r="L49" s="395">
        <v>832476.04</v>
      </c>
      <c r="M49" s="389" t="s">
        <v>342</v>
      </c>
      <c r="N49" s="292" t="s">
        <v>401</v>
      </c>
      <c r="O49" s="294">
        <v>1247901.29</v>
      </c>
      <c r="Q49" s="46">
        <v>19</v>
      </c>
    </row>
    <row r="50" spans="1:17" ht="21">
      <c r="A50" s="387">
        <v>1</v>
      </c>
      <c r="B50" s="387" t="s">
        <v>343</v>
      </c>
      <c r="C50" s="69" t="s">
        <v>434</v>
      </c>
      <c r="D50" s="70">
        <v>1054851.94</v>
      </c>
      <c r="E50" s="71"/>
      <c r="F50" s="64"/>
      <c r="G50" s="64"/>
      <c r="H50" s="64"/>
      <c r="I50" s="64"/>
      <c r="J50" s="64"/>
      <c r="K50" s="64"/>
      <c r="L50" s="395">
        <v>824035.13</v>
      </c>
      <c r="M50" s="389" t="s">
        <v>343</v>
      </c>
      <c r="N50" s="292" t="s">
        <v>434</v>
      </c>
      <c r="O50" s="294">
        <v>1054851.94</v>
      </c>
      <c r="Q50" s="46">
        <v>20</v>
      </c>
    </row>
    <row r="51" spans="1:17" ht="21">
      <c r="A51" s="387">
        <v>2</v>
      </c>
      <c r="B51" s="387"/>
      <c r="C51" s="69" t="s">
        <v>435</v>
      </c>
      <c r="D51" s="70">
        <v>1212535.97</v>
      </c>
      <c r="E51" s="71"/>
      <c r="F51" s="64"/>
      <c r="G51" s="64"/>
      <c r="H51" s="64"/>
      <c r="I51" s="64"/>
      <c r="J51" s="64"/>
      <c r="K51" s="64"/>
      <c r="L51" s="395">
        <v>823755.04999999993</v>
      </c>
      <c r="M51" s="389" t="s">
        <v>343</v>
      </c>
      <c r="N51" s="292" t="s">
        <v>435</v>
      </c>
      <c r="O51" s="294">
        <v>1212535.97</v>
      </c>
      <c r="Q51" s="46">
        <v>21</v>
      </c>
    </row>
    <row r="52" spans="1:17" ht="21">
      <c r="A52" s="387">
        <v>3</v>
      </c>
      <c r="B52" s="387"/>
      <c r="C52" s="69" t="s">
        <v>436</v>
      </c>
      <c r="D52" s="70">
        <v>312842.27</v>
      </c>
      <c r="E52" s="71"/>
      <c r="F52" s="64"/>
      <c r="G52" s="64"/>
      <c r="H52" s="64"/>
      <c r="I52" s="64"/>
      <c r="J52" s="64"/>
      <c r="K52" s="64"/>
      <c r="L52" s="395">
        <v>811065.15</v>
      </c>
      <c r="M52" s="389" t="s">
        <v>343</v>
      </c>
      <c r="N52" s="292" t="s">
        <v>436</v>
      </c>
      <c r="O52" s="294">
        <v>312842.27</v>
      </c>
      <c r="Q52" s="46">
        <v>22</v>
      </c>
    </row>
    <row r="53" spans="1:17" ht="21">
      <c r="A53" s="387">
        <v>4</v>
      </c>
      <c r="B53" s="387"/>
      <c r="C53" s="69" t="s">
        <v>437</v>
      </c>
      <c r="D53" s="70">
        <v>781603.58</v>
      </c>
      <c r="E53" s="71"/>
      <c r="F53" s="64"/>
      <c r="G53" s="64"/>
      <c r="H53" s="64"/>
      <c r="I53" s="64"/>
      <c r="J53" s="64"/>
      <c r="K53" s="64"/>
      <c r="L53" s="395">
        <v>801345.14</v>
      </c>
      <c r="M53" s="389" t="s">
        <v>343</v>
      </c>
      <c r="N53" s="292" t="s">
        <v>437</v>
      </c>
      <c r="O53" s="294">
        <v>781603.58</v>
      </c>
      <c r="Q53" s="46">
        <v>23</v>
      </c>
    </row>
    <row r="54" spans="1:17" ht="21">
      <c r="A54" s="387">
        <v>5</v>
      </c>
      <c r="B54" s="387"/>
      <c r="C54" s="69" t="s">
        <v>438</v>
      </c>
      <c r="D54" s="70">
        <v>998087.02</v>
      </c>
      <c r="E54" s="71"/>
      <c r="F54" s="64"/>
      <c r="G54" s="64"/>
      <c r="H54" s="64"/>
      <c r="I54" s="64"/>
      <c r="J54" s="64"/>
      <c r="K54" s="64"/>
      <c r="L54" s="395">
        <v>800545.16</v>
      </c>
      <c r="M54" s="389" t="s">
        <v>343</v>
      </c>
      <c r="N54" s="292" t="s">
        <v>438</v>
      </c>
      <c r="O54" s="294">
        <v>998087.02</v>
      </c>
      <c r="Q54" s="46">
        <v>24</v>
      </c>
    </row>
    <row r="55" spans="1:17" ht="21">
      <c r="A55" s="387">
        <v>6</v>
      </c>
      <c r="B55" s="387"/>
      <c r="C55" s="69" t="s">
        <v>439</v>
      </c>
      <c r="D55" s="70">
        <v>770301.90999999992</v>
      </c>
      <c r="E55" s="74"/>
      <c r="F55" s="75"/>
      <c r="G55" s="75"/>
      <c r="H55" s="75"/>
      <c r="I55" s="75"/>
      <c r="J55" s="75"/>
      <c r="K55" s="75"/>
      <c r="L55" s="395">
        <v>781603.58</v>
      </c>
      <c r="M55" s="389" t="s">
        <v>343</v>
      </c>
      <c r="N55" s="292" t="s">
        <v>439</v>
      </c>
      <c r="O55" s="294">
        <v>770301.90999999992</v>
      </c>
      <c r="Q55" s="46">
        <v>25</v>
      </c>
    </row>
    <row r="56" spans="1:17" ht="21">
      <c r="A56" s="387">
        <v>7</v>
      </c>
      <c r="B56" s="302"/>
      <c r="C56" s="305" t="s">
        <v>440</v>
      </c>
      <c r="D56" s="306">
        <v>725947.18</v>
      </c>
      <c r="E56" s="76"/>
      <c r="F56" s="67"/>
      <c r="G56" s="67"/>
      <c r="H56" s="67"/>
      <c r="I56" s="67"/>
      <c r="J56" s="67"/>
      <c r="K56" s="67"/>
      <c r="L56" s="395">
        <v>776684.87</v>
      </c>
      <c r="M56" s="389" t="s">
        <v>343</v>
      </c>
      <c r="N56" s="292" t="s">
        <v>440</v>
      </c>
      <c r="O56" s="294">
        <v>725947.18</v>
      </c>
      <c r="Q56" s="46">
        <v>26</v>
      </c>
    </row>
    <row r="57" spans="1:17" ht="21">
      <c r="A57" s="387">
        <v>8</v>
      </c>
      <c r="B57" s="387"/>
      <c r="C57" s="81" t="s">
        <v>441</v>
      </c>
      <c r="D57" s="82">
        <v>591324.94999999995</v>
      </c>
      <c r="E57" s="80"/>
      <c r="F57" s="64"/>
      <c r="G57" s="64"/>
      <c r="H57" s="64"/>
      <c r="I57" s="64"/>
      <c r="J57" s="64"/>
      <c r="K57" s="64"/>
      <c r="L57" s="395">
        <v>771656.5</v>
      </c>
      <c r="M57" s="389" t="s">
        <v>343</v>
      </c>
      <c r="N57" s="292" t="s">
        <v>441</v>
      </c>
      <c r="O57" s="294">
        <v>591324.94999999995</v>
      </c>
      <c r="Q57" s="46">
        <v>27</v>
      </c>
    </row>
    <row r="58" spans="1:17" ht="21">
      <c r="A58" s="387">
        <v>9</v>
      </c>
      <c r="B58" s="387"/>
      <c r="C58" s="81" t="s">
        <v>442</v>
      </c>
      <c r="D58" s="82">
        <v>748058.85000000009</v>
      </c>
      <c r="E58" s="83"/>
      <c r="F58" s="64"/>
      <c r="G58" s="64"/>
      <c r="H58" s="64"/>
      <c r="I58" s="64"/>
      <c r="J58" s="64"/>
      <c r="K58" s="64"/>
      <c r="L58" s="395">
        <v>770301.90999999992</v>
      </c>
      <c r="M58" s="389" t="s">
        <v>343</v>
      </c>
      <c r="N58" s="292" t="s">
        <v>442</v>
      </c>
      <c r="O58" s="294">
        <v>748058.85000000009</v>
      </c>
      <c r="Q58" s="46">
        <v>28</v>
      </c>
    </row>
    <row r="59" spans="1:17" ht="21">
      <c r="A59" s="387">
        <v>10</v>
      </c>
      <c r="B59" s="387"/>
      <c r="C59" s="81" t="s">
        <v>443</v>
      </c>
      <c r="D59" s="82">
        <v>482599.56</v>
      </c>
      <c r="E59" s="83"/>
      <c r="F59" s="64"/>
      <c r="G59" s="64"/>
      <c r="H59" s="64"/>
      <c r="I59" s="64"/>
      <c r="J59" s="64"/>
      <c r="K59" s="64"/>
      <c r="L59" s="395">
        <v>769060.43</v>
      </c>
      <c r="M59" s="389" t="s">
        <v>343</v>
      </c>
      <c r="N59" s="292" t="s">
        <v>443</v>
      </c>
      <c r="O59" s="294">
        <v>482599.56</v>
      </c>
      <c r="Q59" s="46">
        <v>29</v>
      </c>
    </row>
    <row r="60" spans="1:17" ht="21">
      <c r="A60" s="387">
        <v>11</v>
      </c>
      <c r="B60" s="387"/>
      <c r="C60" s="81" t="s">
        <v>444</v>
      </c>
      <c r="D60" s="82">
        <v>634197.14</v>
      </c>
      <c r="E60" s="83"/>
      <c r="F60" s="64"/>
      <c r="G60" s="64"/>
      <c r="H60" s="64"/>
      <c r="I60" s="64"/>
      <c r="J60" s="64"/>
      <c r="K60" s="64"/>
      <c r="L60" s="395">
        <v>767278.66</v>
      </c>
      <c r="M60" s="389" t="s">
        <v>343</v>
      </c>
      <c r="N60" s="292" t="s">
        <v>444</v>
      </c>
      <c r="O60" s="294">
        <v>634197.14</v>
      </c>
      <c r="Q60" s="46">
        <v>30</v>
      </c>
    </row>
    <row r="61" spans="1:17" ht="21">
      <c r="A61" s="387">
        <v>12</v>
      </c>
      <c r="B61" s="387"/>
      <c r="C61" s="81" t="s">
        <v>445</v>
      </c>
      <c r="D61" s="82">
        <v>309379.03999999998</v>
      </c>
      <c r="E61" s="83"/>
      <c r="F61" s="64"/>
      <c r="G61" s="64"/>
      <c r="H61" s="64"/>
      <c r="I61" s="64"/>
      <c r="J61" s="64"/>
      <c r="K61" s="64"/>
      <c r="L61" s="395">
        <v>758589.19</v>
      </c>
      <c r="M61" s="389"/>
      <c r="N61" s="292"/>
      <c r="O61" s="294"/>
      <c r="Q61" s="46">
        <v>31</v>
      </c>
    </row>
    <row r="62" spans="1:17" ht="21">
      <c r="A62" s="387">
        <v>1</v>
      </c>
      <c r="B62" s="387" t="s">
        <v>344</v>
      </c>
      <c r="C62" s="81" t="s">
        <v>446</v>
      </c>
      <c r="D62" s="82">
        <v>459691.94</v>
      </c>
      <c r="E62" s="83"/>
      <c r="F62" s="64"/>
      <c r="G62" s="64"/>
      <c r="H62" s="64"/>
      <c r="I62" s="64"/>
      <c r="J62" s="64"/>
      <c r="K62" s="64"/>
      <c r="L62" s="395">
        <v>748058.85000000009</v>
      </c>
      <c r="M62" s="389" t="s">
        <v>344</v>
      </c>
      <c r="N62" s="292" t="s">
        <v>446</v>
      </c>
      <c r="O62" s="294">
        <v>459691.94</v>
      </c>
      <c r="Q62" s="46">
        <v>32</v>
      </c>
    </row>
    <row r="63" spans="1:17" ht="21">
      <c r="A63" s="387">
        <v>2</v>
      </c>
      <c r="B63" s="387"/>
      <c r="C63" s="81" t="s">
        <v>447</v>
      </c>
      <c r="D63" s="82">
        <v>771656.5</v>
      </c>
      <c r="E63" s="83"/>
      <c r="F63" s="64"/>
      <c r="G63" s="64"/>
      <c r="H63" s="64"/>
      <c r="I63" s="64"/>
      <c r="J63" s="64"/>
      <c r="K63" s="64"/>
      <c r="L63" s="395">
        <v>745089.93</v>
      </c>
      <c r="M63" s="389" t="s">
        <v>344</v>
      </c>
      <c r="N63" s="292" t="s">
        <v>447</v>
      </c>
      <c r="O63" s="294">
        <v>771656.5</v>
      </c>
      <c r="Q63" s="46">
        <v>33</v>
      </c>
    </row>
    <row r="64" spans="1:17" ht="21">
      <c r="A64" s="387">
        <v>3</v>
      </c>
      <c r="B64" s="387"/>
      <c r="C64" s="81" t="s">
        <v>448</v>
      </c>
      <c r="D64" s="82">
        <v>485052.89</v>
      </c>
      <c r="E64" s="83"/>
      <c r="F64" s="64"/>
      <c r="G64" s="64"/>
      <c r="H64" s="64"/>
      <c r="I64" s="64"/>
      <c r="J64" s="64"/>
      <c r="K64" s="64"/>
      <c r="L64" s="395">
        <v>744578.54</v>
      </c>
      <c r="M64" s="389" t="s">
        <v>344</v>
      </c>
      <c r="N64" s="292" t="s">
        <v>448</v>
      </c>
      <c r="O64" s="294">
        <v>485052.89</v>
      </c>
      <c r="Q64" s="46">
        <v>34</v>
      </c>
    </row>
    <row r="65" spans="1:17" ht="21">
      <c r="A65" s="387">
        <v>4</v>
      </c>
      <c r="B65" s="387"/>
      <c r="C65" s="81" t="s">
        <v>449</v>
      </c>
      <c r="D65" s="82">
        <v>767278.66</v>
      </c>
      <c r="E65" s="83"/>
      <c r="F65" s="64"/>
      <c r="G65" s="64"/>
      <c r="H65" s="64"/>
      <c r="I65" s="64"/>
      <c r="J65" s="64"/>
      <c r="K65" s="64"/>
      <c r="L65" s="395">
        <v>740794.95</v>
      </c>
      <c r="M65" s="389" t="s">
        <v>344</v>
      </c>
      <c r="N65" s="292" t="s">
        <v>449</v>
      </c>
      <c r="O65" s="294">
        <v>767278.66</v>
      </c>
      <c r="Q65" s="46">
        <v>35</v>
      </c>
    </row>
    <row r="66" spans="1:17" ht="21">
      <c r="A66" s="387">
        <v>5</v>
      </c>
      <c r="B66" s="387"/>
      <c r="C66" s="81" t="s">
        <v>450</v>
      </c>
      <c r="D66" s="82">
        <v>111984.79</v>
      </c>
      <c r="E66" s="83"/>
      <c r="F66" s="64"/>
      <c r="G66" s="64"/>
      <c r="H66" s="64"/>
      <c r="I66" s="64"/>
      <c r="J66" s="64"/>
      <c r="K66" s="64"/>
      <c r="L66" s="395">
        <v>725947.18</v>
      </c>
      <c r="M66" s="389" t="s">
        <v>344</v>
      </c>
      <c r="N66" s="292" t="s">
        <v>450</v>
      </c>
      <c r="O66" s="294">
        <v>111984.79</v>
      </c>
      <c r="Q66" s="46">
        <v>36</v>
      </c>
    </row>
    <row r="67" spans="1:17" ht="21">
      <c r="A67" s="387">
        <v>6</v>
      </c>
      <c r="B67" s="387"/>
      <c r="C67" s="81" t="s">
        <v>451</v>
      </c>
      <c r="D67" s="82">
        <v>85821.35</v>
      </c>
      <c r="E67" s="83"/>
      <c r="F67" s="64"/>
      <c r="G67" s="64"/>
      <c r="H67" s="64"/>
      <c r="I67" s="64"/>
      <c r="J67" s="64"/>
      <c r="K67" s="64"/>
      <c r="L67" s="395">
        <v>716225.49</v>
      </c>
      <c r="M67" s="389" t="s">
        <v>344</v>
      </c>
      <c r="N67" s="292" t="s">
        <v>451</v>
      </c>
      <c r="O67" s="294">
        <v>85821.35</v>
      </c>
      <c r="Q67" s="46">
        <v>37</v>
      </c>
    </row>
    <row r="68" spans="1:17" ht="21">
      <c r="A68" s="387">
        <v>7</v>
      </c>
      <c r="B68" s="387"/>
      <c r="C68" s="81" t="s">
        <v>452</v>
      </c>
      <c r="D68" s="82">
        <v>98003.09</v>
      </c>
      <c r="E68" s="83"/>
      <c r="F68" s="64"/>
      <c r="G68" s="64"/>
      <c r="H68" s="64"/>
      <c r="I68" s="64"/>
      <c r="J68" s="64"/>
      <c r="K68" s="64"/>
      <c r="L68" s="395">
        <v>714800.42</v>
      </c>
      <c r="M68" s="389" t="s">
        <v>344</v>
      </c>
      <c r="N68" s="292" t="s">
        <v>452</v>
      </c>
      <c r="O68" s="294">
        <v>98003.09</v>
      </c>
      <c r="Q68" s="46">
        <v>38</v>
      </c>
    </row>
    <row r="69" spans="1:17" ht="21">
      <c r="A69" s="387">
        <v>8</v>
      </c>
      <c r="B69" s="387"/>
      <c r="C69" s="81" t="s">
        <v>453</v>
      </c>
      <c r="D69" s="82">
        <v>181841.74</v>
      </c>
      <c r="E69" s="83"/>
      <c r="F69" s="64"/>
      <c r="G69" s="64"/>
      <c r="H69" s="64"/>
      <c r="I69" s="64"/>
      <c r="J69" s="64"/>
      <c r="K69" s="64"/>
      <c r="L69" s="395">
        <v>710725.04</v>
      </c>
      <c r="M69" s="389" t="s">
        <v>344</v>
      </c>
      <c r="N69" s="292" t="s">
        <v>453</v>
      </c>
      <c r="O69" s="294">
        <v>181841.74</v>
      </c>
      <c r="Q69" s="46">
        <v>39</v>
      </c>
    </row>
    <row r="70" spans="1:17" ht="21">
      <c r="A70" s="387">
        <v>9</v>
      </c>
      <c r="B70" s="387"/>
      <c r="C70" s="81" t="s">
        <v>454</v>
      </c>
      <c r="D70" s="82">
        <v>528654.51</v>
      </c>
      <c r="E70" s="83"/>
      <c r="F70" s="64"/>
      <c r="G70" s="64"/>
      <c r="H70" s="64"/>
      <c r="I70" s="64"/>
      <c r="J70" s="64"/>
      <c r="K70" s="64"/>
      <c r="L70" s="395">
        <v>709059.69000000006</v>
      </c>
      <c r="M70" s="389" t="s">
        <v>344</v>
      </c>
      <c r="N70" s="292" t="s">
        <v>454</v>
      </c>
      <c r="O70" s="294">
        <v>528654.51</v>
      </c>
      <c r="Q70" s="46">
        <v>40</v>
      </c>
    </row>
    <row r="71" spans="1:17" ht="21">
      <c r="A71" s="387">
        <v>10</v>
      </c>
      <c r="B71" s="387"/>
      <c r="C71" s="81" t="s">
        <v>455</v>
      </c>
      <c r="D71" s="82">
        <v>129913.42</v>
      </c>
      <c r="E71" s="83"/>
      <c r="F71" s="64"/>
      <c r="G71" s="64"/>
      <c r="H71" s="64"/>
      <c r="I71" s="64"/>
      <c r="J71" s="64"/>
      <c r="K71" s="64"/>
      <c r="L71" s="395">
        <v>704858.72</v>
      </c>
      <c r="M71" s="389" t="s">
        <v>344</v>
      </c>
      <c r="N71" s="292" t="s">
        <v>455</v>
      </c>
      <c r="O71" s="294">
        <v>129913.42</v>
      </c>
      <c r="Q71" s="46">
        <v>41</v>
      </c>
    </row>
    <row r="72" spans="1:17" ht="21">
      <c r="A72" s="387">
        <v>11</v>
      </c>
      <c r="B72" s="387"/>
      <c r="C72" s="81" t="s">
        <v>456</v>
      </c>
      <c r="D72" s="82">
        <v>101718.86</v>
      </c>
      <c r="E72" s="83"/>
      <c r="F72" s="64"/>
      <c r="G72" s="64"/>
      <c r="H72" s="64"/>
      <c r="I72" s="64"/>
      <c r="J72" s="64"/>
      <c r="K72" s="64"/>
      <c r="L72" s="395">
        <v>697369.19000000006</v>
      </c>
      <c r="M72" s="389" t="s">
        <v>344</v>
      </c>
      <c r="N72" s="292" t="s">
        <v>456</v>
      </c>
      <c r="O72" s="294">
        <v>101718.86</v>
      </c>
      <c r="Q72" s="46">
        <v>42</v>
      </c>
    </row>
    <row r="73" spans="1:17" ht="21">
      <c r="A73" s="387">
        <v>12</v>
      </c>
      <c r="B73" s="387"/>
      <c r="C73" s="81" t="s">
        <v>457</v>
      </c>
      <c r="D73" s="82">
        <v>710725.04</v>
      </c>
      <c r="E73" s="83"/>
      <c r="F73" s="64"/>
      <c r="G73" s="64"/>
      <c r="H73" s="64"/>
      <c r="I73" s="64"/>
      <c r="J73" s="64"/>
      <c r="K73" s="64"/>
      <c r="L73" s="395">
        <v>692609.27</v>
      </c>
      <c r="M73" s="389" t="s">
        <v>344</v>
      </c>
      <c r="N73" s="292" t="s">
        <v>457</v>
      </c>
      <c r="O73" s="294">
        <v>710725.04</v>
      </c>
      <c r="Q73" s="46">
        <v>43</v>
      </c>
    </row>
    <row r="74" spans="1:17" ht="21">
      <c r="A74" s="387">
        <v>13</v>
      </c>
      <c r="B74" s="387"/>
      <c r="C74" s="81" t="s">
        <v>556</v>
      </c>
      <c r="D74" s="82">
        <v>152002.29</v>
      </c>
      <c r="E74" s="83"/>
      <c r="F74" s="64"/>
      <c r="G74" s="64"/>
      <c r="H74" s="64"/>
      <c r="I74" s="64"/>
      <c r="J74" s="64"/>
      <c r="K74" s="64"/>
      <c r="L74" s="395">
        <v>687639.74</v>
      </c>
      <c r="M74" s="389" t="s">
        <v>344</v>
      </c>
      <c r="N74" s="292" t="s">
        <v>556</v>
      </c>
      <c r="O74" s="294">
        <v>152002.29</v>
      </c>
      <c r="Q74" s="46">
        <v>44</v>
      </c>
    </row>
    <row r="75" spans="1:17" ht="21">
      <c r="A75" s="387">
        <v>14</v>
      </c>
      <c r="B75" s="387"/>
      <c r="C75" s="81" t="s">
        <v>557</v>
      </c>
      <c r="D75" s="82">
        <v>203674.25</v>
      </c>
      <c r="E75" s="84"/>
      <c r="F75" s="75"/>
      <c r="G75" s="75"/>
      <c r="H75" s="75"/>
      <c r="I75" s="75"/>
      <c r="J75" s="75"/>
      <c r="K75" s="75"/>
      <c r="L75" s="395">
        <v>679647.87</v>
      </c>
      <c r="M75" s="389" t="s">
        <v>344</v>
      </c>
      <c r="N75" s="292" t="s">
        <v>557</v>
      </c>
      <c r="O75" s="294">
        <v>203674.25</v>
      </c>
      <c r="Q75" s="46">
        <v>45</v>
      </c>
    </row>
    <row r="76" spans="1:17" ht="21">
      <c r="A76" s="387">
        <v>15</v>
      </c>
      <c r="B76" s="308"/>
      <c r="C76" s="302" t="s">
        <v>458</v>
      </c>
      <c r="D76" s="309">
        <v>967104.95000000007</v>
      </c>
      <c r="E76" s="85"/>
      <c r="F76" s="67"/>
      <c r="G76" s="67"/>
      <c r="H76" s="67"/>
      <c r="I76" s="67"/>
      <c r="J76" s="67"/>
      <c r="K76" s="67"/>
      <c r="L76" s="395">
        <v>675023.47</v>
      </c>
      <c r="M76" s="389" t="s">
        <v>344</v>
      </c>
      <c r="N76" s="292" t="s">
        <v>458</v>
      </c>
      <c r="O76" s="294">
        <v>967104.95000000007</v>
      </c>
      <c r="Q76" s="46">
        <v>46</v>
      </c>
    </row>
    <row r="77" spans="1:17" ht="21">
      <c r="A77" s="387">
        <v>16</v>
      </c>
      <c r="B77" s="77"/>
      <c r="C77" s="78" t="s">
        <v>459</v>
      </c>
      <c r="D77" s="79">
        <v>1019278.82</v>
      </c>
      <c r="E77" s="86"/>
      <c r="F77" s="64"/>
      <c r="G77" s="64"/>
      <c r="H77" s="64"/>
      <c r="I77" s="64"/>
      <c r="J77" s="64"/>
      <c r="K77" s="64"/>
      <c r="L77" s="395">
        <v>674304.93</v>
      </c>
      <c r="M77" s="389" t="s">
        <v>344</v>
      </c>
      <c r="N77" s="292" t="s">
        <v>459</v>
      </c>
      <c r="O77" s="294">
        <v>1019278.82</v>
      </c>
      <c r="Q77" s="46">
        <v>47</v>
      </c>
    </row>
    <row r="78" spans="1:17" ht="21">
      <c r="A78" s="387">
        <v>17</v>
      </c>
      <c r="B78" s="387"/>
      <c r="C78" s="81" t="s">
        <v>460</v>
      </c>
      <c r="D78" s="82">
        <v>122033.40000000001</v>
      </c>
      <c r="E78" s="87"/>
      <c r="F78" s="64"/>
      <c r="G78" s="64"/>
      <c r="H78" s="64"/>
      <c r="I78" s="64"/>
      <c r="J78" s="64"/>
      <c r="K78" s="64"/>
      <c r="L78" s="395">
        <v>663946.87</v>
      </c>
      <c r="M78" s="389" t="s">
        <v>344</v>
      </c>
      <c r="N78" s="292" t="s">
        <v>460</v>
      </c>
      <c r="O78" s="294">
        <v>122033.40000000001</v>
      </c>
      <c r="Q78" s="46">
        <v>48</v>
      </c>
    </row>
    <row r="79" spans="1:17" ht="21">
      <c r="A79" s="387">
        <v>18</v>
      </c>
      <c r="B79" s="387"/>
      <c r="C79" s="81" t="s">
        <v>461</v>
      </c>
      <c r="D79" s="82">
        <v>515281.19</v>
      </c>
      <c r="E79" s="87"/>
      <c r="F79" s="64"/>
      <c r="G79" s="64"/>
      <c r="H79" s="64"/>
      <c r="I79" s="64"/>
      <c r="J79" s="64"/>
      <c r="K79" s="64"/>
      <c r="L79" s="395">
        <v>663939.5</v>
      </c>
      <c r="M79" s="389" t="s">
        <v>344</v>
      </c>
      <c r="N79" s="292" t="s">
        <v>461</v>
      </c>
      <c r="O79" s="294">
        <v>515281.19</v>
      </c>
      <c r="Q79" s="46">
        <v>49</v>
      </c>
    </row>
    <row r="80" spans="1:17" ht="21">
      <c r="A80" s="387">
        <v>19</v>
      </c>
      <c r="B80" s="387"/>
      <c r="C80" s="81" t="s">
        <v>462</v>
      </c>
      <c r="D80" s="82">
        <v>582655.89</v>
      </c>
      <c r="E80" s="87"/>
      <c r="F80" s="64"/>
      <c r="G80" s="64"/>
      <c r="H80" s="64"/>
      <c r="I80" s="64"/>
      <c r="J80" s="64"/>
      <c r="K80" s="64"/>
      <c r="L80" s="395">
        <v>660165.9</v>
      </c>
      <c r="M80" s="389" t="s">
        <v>344</v>
      </c>
      <c r="N80" s="292" t="s">
        <v>462</v>
      </c>
      <c r="O80" s="294">
        <v>582655.89</v>
      </c>
      <c r="Q80" s="46">
        <v>50</v>
      </c>
    </row>
    <row r="81" spans="1:17" ht="21">
      <c r="A81" s="387">
        <v>20</v>
      </c>
      <c r="B81" s="387"/>
      <c r="C81" s="81" t="s">
        <v>463</v>
      </c>
      <c r="D81" s="82">
        <v>674304.93</v>
      </c>
      <c r="E81" s="87"/>
      <c r="F81" s="64"/>
      <c r="G81" s="64"/>
      <c r="H81" s="64"/>
      <c r="I81" s="64"/>
      <c r="J81" s="64"/>
      <c r="K81" s="64"/>
      <c r="L81" s="395">
        <v>651664.47</v>
      </c>
      <c r="M81" s="389" t="s">
        <v>344</v>
      </c>
      <c r="N81" s="292" t="s">
        <v>463</v>
      </c>
      <c r="O81" s="294">
        <v>674304.93</v>
      </c>
      <c r="Q81" s="46">
        <v>51</v>
      </c>
    </row>
    <row r="82" spans="1:17" ht="21">
      <c r="A82" s="387">
        <v>21</v>
      </c>
      <c r="B82" s="387"/>
      <c r="C82" s="81" t="s">
        <v>464</v>
      </c>
      <c r="D82" s="307">
        <v>140000.88</v>
      </c>
      <c r="E82" s="87"/>
      <c r="F82" s="64"/>
      <c r="G82" s="64"/>
      <c r="H82" s="64"/>
      <c r="I82" s="64"/>
      <c r="J82" s="64"/>
      <c r="K82" s="64"/>
      <c r="L82" s="395">
        <v>646789.36</v>
      </c>
      <c r="M82" s="389" t="s">
        <v>344</v>
      </c>
      <c r="N82" s="292" t="s">
        <v>464</v>
      </c>
      <c r="O82" s="294">
        <v>140000.88</v>
      </c>
      <c r="Q82" s="46">
        <v>52</v>
      </c>
    </row>
    <row r="83" spans="1:17" ht="21">
      <c r="A83" s="387">
        <v>22</v>
      </c>
      <c r="B83" s="387"/>
      <c r="C83" s="81" t="s">
        <v>465</v>
      </c>
      <c r="D83" s="82">
        <v>146769.79999999999</v>
      </c>
      <c r="E83" s="87"/>
      <c r="F83" s="64"/>
      <c r="G83" s="64"/>
      <c r="H83" s="64"/>
      <c r="I83" s="64"/>
      <c r="J83" s="64"/>
      <c r="K83" s="64"/>
      <c r="L83" s="395">
        <v>645466.88</v>
      </c>
      <c r="M83" s="389" t="s">
        <v>344</v>
      </c>
      <c r="N83" s="292" t="s">
        <v>465</v>
      </c>
      <c r="O83" s="294">
        <v>146769.79999999999</v>
      </c>
      <c r="Q83" s="46">
        <v>53</v>
      </c>
    </row>
    <row r="84" spans="1:17" ht="21">
      <c r="A84" s="387">
        <v>23</v>
      </c>
      <c r="B84" s="387"/>
      <c r="C84" s="81" t="s">
        <v>428</v>
      </c>
      <c r="D84" s="82">
        <v>171929.28</v>
      </c>
      <c r="E84" s="87"/>
      <c r="F84" s="64"/>
      <c r="G84" s="64"/>
      <c r="H84" s="64"/>
      <c r="I84" s="64"/>
      <c r="J84" s="64"/>
      <c r="K84" s="64"/>
      <c r="L84" s="395">
        <v>634197.14</v>
      </c>
      <c r="M84" s="389" t="s">
        <v>344</v>
      </c>
      <c r="N84" s="292" t="s">
        <v>428</v>
      </c>
      <c r="O84" s="294">
        <v>171929.28</v>
      </c>
      <c r="Q84" s="46">
        <v>54</v>
      </c>
    </row>
    <row r="85" spans="1:17" ht="21">
      <c r="A85" s="387">
        <v>1</v>
      </c>
      <c r="B85" s="387" t="s">
        <v>345</v>
      </c>
      <c r="C85" s="81" t="s">
        <v>466</v>
      </c>
      <c r="D85" s="82">
        <v>412547.95</v>
      </c>
      <c r="E85" s="87"/>
      <c r="F85" s="64"/>
      <c r="G85" s="64"/>
      <c r="H85" s="64"/>
      <c r="I85" s="64"/>
      <c r="J85" s="64"/>
      <c r="K85" s="64"/>
      <c r="L85" s="395">
        <v>630457.63</v>
      </c>
      <c r="M85" s="389" t="s">
        <v>345</v>
      </c>
      <c r="N85" s="292" t="s">
        <v>467</v>
      </c>
      <c r="O85" s="294">
        <v>100572.41</v>
      </c>
      <c r="Q85" s="46">
        <v>55</v>
      </c>
    </row>
    <row r="86" spans="1:17" ht="21">
      <c r="A86" s="387">
        <v>2</v>
      </c>
      <c r="B86" s="387"/>
      <c r="C86" s="81" t="s">
        <v>467</v>
      </c>
      <c r="D86" s="82">
        <v>100572.41</v>
      </c>
      <c r="E86" s="87"/>
      <c r="F86" s="64"/>
      <c r="G86" s="64"/>
      <c r="H86" s="64"/>
      <c r="I86" s="64"/>
      <c r="J86" s="64"/>
      <c r="K86" s="64"/>
      <c r="L86" s="395">
        <v>621931.85</v>
      </c>
      <c r="M86" s="389" t="s">
        <v>345</v>
      </c>
      <c r="N86" s="292" t="s">
        <v>468</v>
      </c>
      <c r="O86" s="294">
        <v>141155.57999999999</v>
      </c>
      <c r="Q86" s="46">
        <v>56</v>
      </c>
    </row>
    <row r="87" spans="1:17" ht="21">
      <c r="A87" s="387">
        <v>3</v>
      </c>
      <c r="B87" s="387"/>
      <c r="C87" s="81" t="s">
        <v>468</v>
      </c>
      <c r="D87" s="82">
        <v>141155.57999999999</v>
      </c>
      <c r="E87" s="87"/>
      <c r="F87" s="64"/>
      <c r="G87" s="64"/>
      <c r="H87" s="64"/>
      <c r="I87" s="64"/>
      <c r="J87" s="64"/>
      <c r="K87" s="64"/>
      <c r="L87" s="395">
        <v>620041.6399999999</v>
      </c>
      <c r="M87" s="389" t="s">
        <v>345</v>
      </c>
      <c r="N87" s="292" t="s">
        <v>469</v>
      </c>
      <c r="O87" s="294">
        <v>41080.210000000006</v>
      </c>
      <c r="Q87" s="46">
        <v>57</v>
      </c>
    </row>
    <row r="88" spans="1:17" ht="21">
      <c r="A88" s="387">
        <v>4</v>
      </c>
      <c r="B88" s="387"/>
      <c r="C88" s="81" t="s">
        <v>469</v>
      </c>
      <c r="D88" s="82">
        <v>41080.210000000006</v>
      </c>
      <c r="E88" s="87"/>
      <c r="F88" s="64"/>
      <c r="G88" s="64"/>
      <c r="H88" s="64"/>
      <c r="I88" s="64"/>
      <c r="J88" s="64"/>
      <c r="K88" s="64"/>
      <c r="L88" s="395">
        <v>591324.94999999995</v>
      </c>
      <c r="M88" s="389" t="s">
        <v>345</v>
      </c>
      <c r="N88" s="292" t="s">
        <v>470</v>
      </c>
      <c r="O88" s="294">
        <v>327634.81</v>
      </c>
      <c r="Q88" s="46">
        <v>58</v>
      </c>
    </row>
    <row r="89" spans="1:17" ht="21">
      <c r="A89" s="387">
        <v>5</v>
      </c>
      <c r="B89" s="387"/>
      <c r="C89" s="81" t="s">
        <v>470</v>
      </c>
      <c r="D89" s="82">
        <v>327634.81</v>
      </c>
      <c r="E89" s="88"/>
      <c r="F89" s="75"/>
      <c r="G89" s="75"/>
      <c r="H89" s="75"/>
      <c r="I89" s="75"/>
      <c r="J89" s="75"/>
      <c r="K89" s="75"/>
      <c r="L89" s="395">
        <v>590585.57999999996</v>
      </c>
      <c r="M89" s="389" t="s">
        <v>345</v>
      </c>
      <c r="N89" s="292" t="s">
        <v>471</v>
      </c>
      <c r="O89" s="294">
        <v>450365.65</v>
      </c>
      <c r="Q89" s="46">
        <v>59</v>
      </c>
    </row>
    <row r="90" spans="1:17" ht="21">
      <c r="A90" s="387">
        <v>6</v>
      </c>
      <c r="B90" s="302"/>
      <c r="C90" s="302" t="s">
        <v>471</v>
      </c>
      <c r="D90" s="309">
        <v>450365.65</v>
      </c>
      <c r="E90" s="76"/>
      <c r="F90" s="67"/>
      <c r="G90" s="67"/>
      <c r="H90" s="67"/>
      <c r="I90" s="67"/>
      <c r="J90" s="67"/>
      <c r="K90" s="67"/>
      <c r="L90" s="395">
        <v>583096.16999999993</v>
      </c>
      <c r="M90" s="389" t="s">
        <v>345</v>
      </c>
      <c r="N90" s="292" t="s">
        <v>472</v>
      </c>
      <c r="O90" s="294">
        <v>322742.7</v>
      </c>
      <c r="Q90" s="46">
        <v>60</v>
      </c>
    </row>
    <row r="91" spans="1:17" ht="21">
      <c r="A91" s="387">
        <v>7</v>
      </c>
      <c r="B91" s="387"/>
      <c r="C91" s="91" t="s">
        <v>472</v>
      </c>
      <c r="D91" s="127">
        <v>322742.7</v>
      </c>
      <c r="E91" s="90"/>
      <c r="F91" s="64"/>
      <c r="G91" s="64"/>
      <c r="H91" s="64"/>
      <c r="I91" s="64"/>
      <c r="J91" s="64"/>
      <c r="K91" s="64"/>
      <c r="L91" s="395">
        <v>582655.89</v>
      </c>
      <c r="M91" s="389" t="s">
        <v>345</v>
      </c>
      <c r="N91" s="292" t="s">
        <v>473</v>
      </c>
      <c r="O91" s="294">
        <v>97749.13</v>
      </c>
      <c r="Q91" s="46">
        <v>61</v>
      </c>
    </row>
    <row r="92" spans="1:17" ht="21">
      <c r="A92" s="387">
        <v>8</v>
      </c>
      <c r="B92" s="387"/>
      <c r="C92" s="91" t="s">
        <v>473</v>
      </c>
      <c r="D92" s="89">
        <v>97749.13</v>
      </c>
      <c r="E92" s="92"/>
      <c r="F92" s="64"/>
      <c r="G92" s="64"/>
      <c r="H92" s="64"/>
      <c r="I92" s="64"/>
      <c r="J92" s="64"/>
      <c r="K92" s="64"/>
      <c r="L92" s="395">
        <v>570130.6</v>
      </c>
      <c r="M92" s="389" t="s">
        <v>345</v>
      </c>
      <c r="N92" s="292" t="s">
        <v>474</v>
      </c>
      <c r="O92" s="294">
        <v>124647.31</v>
      </c>
      <c r="Q92" s="46">
        <v>62</v>
      </c>
    </row>
    <row r="93" spans="1:17" ht="21">
      <c r="A93" s="387">
        <v>9</v>
      </c>
      <c r="B93" s="387"/>
      <c r="C93" s="91" t="s">
        <v>474</v>
      </c>
      <c r="D93" s="89">
        <v>124647.31</v>
      </c>
      <c r="E93" s="92"/>
      <c r="F93" s="64"/>
      <c r="G93" s="64"/>
      <c r="H93" s="64"/>
      <c r="I93" s="64"/>
      <c r="J93" s="64"/>
      <c r="K93" s="64"/>
      <c r="L93" s="395">
        <v>566731.62</v>
      </c>
      <c r="M93" s="389" t="s">
        <v>345</v>
      </c>
      <c r="N93" s="292" t="s">
        <v>475</v>
      </c>
      <c r="O93" s="294">
        <v>251433.01</v>
      </c>
      <c r="Q93" s="46">
        <v>63</v>
      </c>
    </row>
    <row r="94" spans="1:17" ht="21">
      <c r="A94" s="387">
        <v>10</v>
      </c>
      <c r="B94" s="387"/>
      <c r="C94" s="93" t="s">
        <v>475</v>
      </c>
      <c r="D94" s="89">
        <v>251433.01</v>
      </c>
      <c r="E94" s="94"/>
      <c r="F94" s="64"/>
      <c r="G94" s="64"/>
      <c r="H94" s="64"/>
      <c r="I94" s="64"/>
      <c r="J94" s="64"/>
      <c r="K94" s="64"/>
      <c r="L94" s="395">
        <v>563654.53999999992</v>
      </c>
      <c r="M94" s="389" t="s">
        <v>345</v>
      </c>
      <c r="N94" s="292" t="s">
        <v>476</v>
      </c>
      <c r="O94" s="294">
        <v>97653.290000000008</v>
      </c>
      <c r="Q94" s="46">
        <v>64</v>
      </c>
    </row>
    <row r="95" spans="1:17" ht="21">
      <c r="A95" s="387">
        <v>11</v>
      </c>
      <c r="B95" s="387"/>
      <c r="C95" s="91" t="s">
        <v>476</v>
      </c>
      <c r="D95" s="95">
        <v>97653.290000000008</v>
      </c>
      <c r="E95" s="92"/>
      <c r="F95" s="64"/>
      <c r="G95" s="64"/>
      <c r="H95" s="64"/>
      <c r="I95" s="64"/>
      <c r="J95" s="64"/>
      <c r="K95" s="64"/>
      <c r="L95" s="395">
        <v>558459.31000000006</v>
      </c>
      <c r="M95" s="389" t="s">
        <v>345</v>
      </c>
      <c r="N95" s="292" t="s">
        <v>477</v>
      </c>
      <c r="O95" s="294">
        <v>100356.98000000001</v>
      </c>
      <c r="Q95" s="46">
        <v>65</v>
      </c>
    </row>
    <row r="96" spans="1:17" ht="21">
      <c r="A96" s="387">
        <v>12</v>
      </c>
      <c r="B96" s="387"/>
      <c r="C96" s="91" t="s">
        <v>477</v>
      </c>
      <c r="D96" s="96">
        <v>100356.98000000001</v>
      </c>
      <c r="E96" s="97"/>
      <c r="F96" s="64"/>
      <c r="G96" s="64"/>
      <c r="H96" s="64"/>
      <c r="I96" s="64"/>
      <c r="J96" s="64"/>
      <c r="K96" s="64"/>
      <c r="L96" s="395">
        <v>547444.11</v>
      </c>
      <c r="M96" s="389" t="s">
        <v>345</v>
      </c>
      <c r="N96" s="292" t="s">
        <v>478</v>
      </c>
      <c r="O96" s="294">
        <v>124437.24</v>
      </c>
      <c r="Q96" s="46">
        <v>66</v>
      </c>
    </row>
    <row r="97" spans="1:17" ht="21">
      <c r="A97" s="387">
        <v>13</v>
      </c>
      <c r="B97" s="387"/>
      <c r="C97" s="91" t="s">
        <v>478</v>
      </c>
      <c r="D97" s="98">
        <v>124437.24</v>
      </c>
      <c r="E97" s="92"/>
      <c r="F97" s="64"/>
      <c r="G97" s="64"/>
      <c r="H97" s="64"/>
      <c r="I97" s="64"/>
      <c r="J97" s="64"/>
      <c r="K97" s="64"/>
      <c r="L97" s="395">
        <v>541771.23</v>
      </c>
      <c r="M97" s="389" t="s">
        <v>345</v>
      </c>
      <c r="N97" s="292" t="s">
        <v>479</v>
      </c>
      <c r="O97" s="294">
        <v>38879.769999999997</v>
      </c>
      <c r="Q97" s="46">
        <v>67</v>
      </c>
    </row>
    <row r="98" spans="1:17" ht="21">
      <c r="A98" s="387">
        <v>14</v>
      </c>
      <c r="B98" s="387"/>
      <c r="C98" s="91" t="s">
        <v>479</v>
      </c>
      <c r="D98" s="99">
        <v>38879.769999999997</v>
      </c>
      <c r="E98" s="97"/>
      <c r="F98" s="64"/>
      <c r="G98" s="64"/>
      <c r="H98" s="64"/>
      <c r="I98" s="64"/>
      <c r="J98" s="64"/>
      <c r="K98" s="64"/>
      <c r="L98" s="395">
        <v>532604.28</v>
      </c>
      <c r="M98" s="389"/>
      <c r="N98" s="292"/>
      <c r="O98" s="294"/>
      <c r="Q98" s="46">
        <v>68</v>
      </c>
    </row>
    <row r="99" spans="1:17" ht="21">
      <c r="A99" s="387">
        <v>15</v>
      </c>
      <c r="B99" s="387"/>
      <c r="C99" s="91" t="s">
        <v>480</v>
      </c>
      <c r="D99" s="96">
        <v>66301.73</v>
      </c>
      <c r="E99" s="92"/>
      <c r="F99" s="64"/>
      <c r="G99" s="64"/>
      <c r="H99" s="64"/>
      <c r="I99" s="64"/>
      <c r="J99" s="64"/>
      <c r="K99" s="64"/>
      <c r="L99" s="395">
        <v>531971.11</v>
      </c>
      <c r="M99" s="389" t="s">
        <v>345</v>
      </c>
      <c r="N99" s="292" t="s">
        <v>480</v>
      </c>
      <c r="O99" s="294">
        <v>66301.73</v>
      </c>
      <c r="Q99" s="46">
        <v>69</v>
      </c>
    </row>
    <row r="100" spans="1:17" ht="21">
      <c r="A100" s="387">
        <v>1</v>
      </c>
      <c r="B100" s="387" t="s">
        <v>341</v>
      </c>
      <c r="C100" s="91" t="s">
        <v>388</v>
      </c>
      <c r="D100" s="96">
        <v>811065.15</v>
      </c>
      <c r="E100" s="100"/>
      <c r="F100" s="64"/>
      <c r="G100" s="64"/>
      <c r="H100" s="64"/>
      <c r="I100" s="64"/>
      <c r="J100" s="64"/>
      <c r="K100" s="64"/>
      <c r="L100" s="395">
        <v>531500.12</v>
      </c>
      <c r="M100" s="389" t="s">
        <v>341</v>
      </c>
      <c r="N100" s="292" t="s">
        <v>356</v>
      </c>
      <c r="O100" s="294">
        <v>1716061.52</v>
      </c>
      <c r="Q100" s="46">
        <v>70</v>
      </c>
    </row>
    <row r="101" spans="1:17" ht="21">
      <c r="A101" s="388">
        <v>2</v>
      </c>
      <c r="B101" s="387"/>
      <c r="C101" s="91" t="s">
        <v>355</v>
      </c>
      <c r="D101" s="311">
        <v>377708.57</v>
      </c>
      <c r="E101" s="92"/>
      <c r="F101" s="75"/>
      <c r="G101" s="75"/>
      <c r="H101" s="75"/>
      <c r="I101" s="75"/>
      <c r="J101" s="75"/>
      <c r="K101" s="75"/>
      <c r="L101" s="395">
        <v>529981.1399999999</v>
      </c>
      <c r="M101" s="389" t="s">
        <v>341</v>
      </c>
      <c r="N101" s="292" t="s">
        <v>357</v>
      </c>
      <c r="O101" s="294">
        <v>296275.06</v>
      </c>
      <c r="Q101" s="46">
        <v>71</v>
      </c>
    </row>
    <row r="102" spans="1:17" ht="21">
      <c r="A102" s="387">
        <v>3</v>
      </c>
      <c r="B102" s="308"/>
      <c r="C102" s="302" t="s">
        <v>356</v>
      </c>
      <c r="D102" s="309">
        <v>1716061.52</v>
      </c>
      <c r="E102" s="76"/>
      <c r="F102" s="67"/>
      <c r="G102" s="67"/>
      <c r="H102" s="67"/>
      <c r="I102" s="67"/>
      <c r="J102" s="67"/>
      <c r="K102" s="67"/>
      <c r="L102" s="395">
        <v>529718.55999999994</v>
      </c>
      <c r="M102" s="389" t="s">
        <v>341</v>
      </c>
      <c r="N102" s="292" t="s">
        <v>358</v>
      </c>
      <c r="O102" s="294">
        <v>547444.11</v>
      </c>
      <c r="Q102" s="46">
        <v>72</v>
      </c>
    </row>
    <row r="103" spans="1:17" ht="21">
      <c r="A103" s="388">
        <v>4</v>
      </c>
      <c r="B103" s="387"/>
      <c r="C103" s="108" t="s">
        <v>357</v>
      </c>
      <c r="D103" s="102">
        <v>296275.06</v>
      </c>
      <c r="E103" s="101"/>
      <c r="F103" s="64"/>
      <c r="G103" s="64"/>
      <c r="H103" s="64"/>
      <c r="I103" s="64"/>
      <c r="J103" s="64"/>
      <c r="K103" s="64"/>
      <c r="L103" s="395">
        <v>528654.51</v>
      </c>
      <c r="M103" s="389" t="s">
        <v>341</v>
      </c>
      <c r="N103" s="292" t="s">
        <v>359</v>
      </c>
      <c r="O103" s="294">
        <v>525640.98</v>
      </c>
      <c r="Q103" s="46">
        <v>73</v>
      </c>
    </row>
    <row r="104" spans="1:17" ht="21">
      <c r="A104" s="387">
        <v>5</v>
      </c>
      <c r="B104" s="387"/>
      <c r="C104" s="108" t="s">
        <v>358</v>
      </c>
      <c r="D104" s="102">
        <v>547444.11</v>
      </c>
      <c r="E104" s="102"/>
      <c r="F104" s="64"/>
      <c r="G104" s="64"/>
      <c r="H104" s="64"/>
      <c r="I104" s="64"/>
      <c r="J104" s="64"/>
      <c r="K104" s="64"/>
      <c r="L104" s="395">
        <v>525640.98</v>
      </c>
      <c r="M104" s="389" t="s">
        <v>341</v>
      </c>
      <c r="N104" s="292" t="s">
        <v>360</v>
      </c>
      <c r="O104" s="294">
        <v>419562.93000000005</v>
      </c>
      <c r="Q104" s="46">
        <v>74</v>
      </c>
    </row>
    <row r="105" spans="1:17" ht="21">
      <c r="A105" s="388">
        <v>6</v>
      </c>
      <c r="B105" s="387"/>
      <c r="C105" s="108" t="s">
        <v>359</v>
      </c>
      <c r="D105" s="102">
        <v>525640.98</v>
      </c>
      <c r="E105" s="102"/>
      <c r="F105" s="64"/>
      <c r="G105" s="64"/>
      <c r="H105" s="64"/>
      <c r="I105" s="64"/>
      <c r="J105" s="64"/>
      <c r="K105" s="64"/>
      <c r="L105" s="395">
        <v>523444.83999999997</v>
      </c>
      <c r="M105" s="389" t="s">
        <v>341</v>
      </c>
      <c r="N105" s="292" t="s">
        <v>361</v>
      </c>
      <c r="O105" s="294">
        <v>159267.82999999999</v>
      </c>
      <c r="Q105" s="46">
        <v>75</v>
      </c>
    </row>
    <row r="106" spans="1:17" ht="21">
      <c r="A106" s="387">
        <v>7</v>
      </c>
      <c r="B106" s="387"/>
      <c r="C106" s="108" t="s">
        <v>360</v>
      </c>
      <c r="D106" s="102">
        <v>419562.93000000005</v>
      </c>
      <c r="E106" s="102"/>
      <c r="F106" s="64"/>
      <c r="G106" s="64"/>
      <c r="H106" s="64"/>
      <c r="I106" s="64"/>
      <c r="J106" s="64"/>
      <c r="K106" s="64"/>
      <c r="L106" s="395">
        <v>517948.14</v>
      </c>
      <c r="M106" s="389" t="s">
        <v>341</v>
      </c>
      <c r="N106" s="292" t="s">
        <v>362</v>
      </c>
      <c r="O106" s="294">
        <v>857364.3</v>
      </c>
      <c r="Q106" s="46">
        <v>76</v>
      </c>
    </row>
    <row r="107" spans="1:17" ht="21">
      <c r="A107" s="388">
        <v>8</v>
      </c>
      <c r="B107" s="387"/>
      <c r="C107" s="108" t="s">
        <v>361</v>
      </c>
      <c r="D107" s="102">
        <v>159267.82999999999</v>
      </c>
      <c r="E107" s="102"/>
      <c r="F107" s="64"/>
      <c r="G107" s="64"/>
      <c r="H107" s="64"/>
      <c r="I107" s="64"/>
      <c r="J107" s="64"/>
      <c r="K107" s="64"/>
      <c r="L107" s="395">
        <v>515281.19</v>
      </c>
      <c r="M107" s="389" t="s">
        <v>341</v>
      </c>
      <c r="N107" s="292" t="s">
        <v>363</v>
      </c>
      <c r="O107" s="294">
        <v>503986.83999999997</v>
      </c>
      <c r="Q107" s="46">
        <v>77</v>
      </c>
    </row>
    <row r="108" spans="1:17" ht="21">
      <c r="A108" s="387">
        <v>9</v>
      </c>
      <c r="B108" s="387"/>
      <c r="C108" s="108" t="s">
        <v>362</v>
      </c>
      <c r="D108" s="102">
        <v>857364.3</v>
      </c>
      <c r="E108" s="102"/>
      <c r="F108" s="64"/>
      <c r="G108" s="64"/>
      <c r="H108" s="64"/>
      <c r="I108" s="64"/>
      <c r="J108" s="64"/>
      <c r="K108" s="64"/>
      <c r="L108" s="395">
        <v>504420.79</v>
      </c>
      <c r="M108" s="389" t="s">
        <v>341</v>
      </c>
      <c r="N108" s="292" t="s">
        <v>364</v>
      </c>
      <c r="O108" s="294">
        <v>154108.51</v>
      </c>
      <c r="Q108" s="46">
        <v>78</v>
      </c>
    </row>
    <row r="109" spans="1:17" ht="21">
      <c r="A109" s="388">
        <v>10</v>
      </c>
      <c r="B109" s="387"/>
      <c r="C109" s="108" t="s">
        <v>363</v>
      </c>
      <c r="D109" s="102">
        <v>503986.83999999997</v>
      </c>
      <c r="E109" s="102"/>
      <c r="F109" s="64"/>
      <c r="G109" s="64"/>
      <c r="H109" s="64"/>
      <c r="I109" s="64"/>
      <c r="J109" s="103"/>
      <c r="K109" s="64"/>
      <c r="L109" s="395">
        <v>503986.83999999997</v>
      </c>
      <c r="M109" s="389" t="s">
        <v>341</v>
      </c>
      <c r="N109" s="292" t="s">
        <v>365</v>
      </c>
      <c r="O109" s="294">
        <v>740794.95</v>
      </c>
      <c r="Q109" s="46">
        <v>79</v>
      </c>
    </row>
    <row r="110" spans="1:17" ht="21">
      <c r="A110" s="387">
        <v>11</v>
      </c>
      <c r="B110" s="387"/>
      <c r="C110" s="108" t="s">
        <v>364</v>
      </c>
      <c r="D110" s="102">
        <v>154108.51</v>
      </c>
      <c r="E110" s="102"/>
      <c r="F110" s="64"/>
      <c r="G110" s="64"/>
      <c r="H110" s="64"/>
      <c r="I110" s="64"/>
      <c r="J110" s="64"/>
      <c r="K110" s="64"/>
      <c r="L110" s="395">
        <v>499184.47</v>
      </c>
      <c r="M110" s="389" t="s">
        <v>341</v>
      </c>
      <c r="N110" s="292" t="s">
        <v>366</v>
      </c>
      <c r="O110" s="294">
        <v>360423.31</v>
      </c>
      <c r="Q110" s="46">
        <v>1</v>
      </c>
    </row>
    <row r="111" spans="1:17" ht="21">
      <c r="A111" s="388">
        <v>12</v>
      </c>
      <c r="B111" s="387"/>
      <c r="C111" s="108" t="s">
        <v>365</v>
      </c>
      <c r="D111" s="102">
        <v>740794.95</v>
      </c>
      <c r="E111" s="102"/>
      <c r="F111" s="64"/>
      <c r="G111" s="64"/>
      <c r="H111" s="64"/>
      <c r="I111" s="64"/>
      <c r="J111" s="64"/>
      <c r="K111" s="64"/>
      <c r="L111" s="395">
        <v>492833.38</v>
      </c>
      <c r="M111" s="389" t="s">
        <v>341</v>
      </c>
      <c r="N111" s="292" t="s">
        <v>367</v>
      </c>
      <c r="O111" s="294">
        <v>210984.32000000001</v>
      </c>
      <c r="Q111" s="46">
        <v>2</v>
      </c>
    </row>
    <row r="112" spans="1:17" ht="21">
      <c r="A112" s="387">
        <v>13</v>
      </c>
      <c r="B112" s="387"/>
      <c r="C112" s="108" t="s">
        <v>366</v>
      </c>
      <c r="D112" s="102">
        <v>360423.31</v>
      </c>
      <c r="E112" s="102"/>
      <c r="F112" s="64"/>
      <c r="G112" s="64"/>
      <c r="H112" s="64"/>
      <c r="I112" s="64"/>
      <c r="J112" s="64"/>
      <c r="K112" s="64"/>
      <c r="L112" s="395">
        <v>491698.99</v>
      </c>
      <c r="M112" s="389" t="s">
        <v>341</v>
      </c>
      <c r="N112" s="292" t="s">
        <v>368</v>
      </c>
      <c r="O112" s="294">
        <v>309747.18</v>
      </c>
      <c r="Q112" s="46">
        <v>3</v>
      </c>
    </row>
    <row r="113" spans="1:17" ht="21">
      <c r="A113" s="388">
        <v>14</v>
      </c>
      <c r="B113" s="387"/>
      <c r="C113" s="108" t="s">
        <v>367</v>
      </c>
      <c r="D113" s="102">
        <v>210984.32000000001</v>
      </c>
      <c r="E113" s="104"/>
      <c r="F113" s="64"/>
      <c r="G113" s="64"/>
      <c r="H113" s="64"/>
      <c r="I113" s="64"/>
      <c r="J113" s="64"/>
      <c r="K113" s="64"/>
      <c r="L113" s="395">
        <v>485052.89</v>
      </c>
      <c r="M113" s="389" t="s">
        <v>341</v>
      </c>
      <c r="N113" s="292" t="s">
        <v>369</v>
      </c>
      <c r="O113" s="294">
        <v>179889.23</v>
      </c>
      <c r="Q113" s="46">
        <v>4</v>
      </c>
    </row>
    <row r="114" spans="1:17" ht="21">
      <c r="A114" s="387">
        <v>15</v>
      </c>
      <c r="B114" s="308"/>
      <c r="C114" s="302" t="s">
        <v>368</v>
      </c>
      <c r="D114" s="306">
        <v>309747.18</v>
      </c>
      <c r="E114" s="76"/>
      <c r="F114" s="105"/>
      <c r="G114" s="105"/>
      <c r="H114" s="105"/>
      <c r="I114" s="76"/>
      <c r="J114" s="105"/>
      <c r="K114" s="76"/>
      <c r="L114" s="395">
        <v>482599.56</v>
      </c>
      <c r="M114" s="389" t="s">
        <v>341</v>
      </c>
      <c r="N114" s="292" t="s">
        <v>370</v>
      </c>
      <c r="O114" s="294">
        <v>265802.29000000004</v>
      </c>
      <c r="Q114" s="46">
        <v>5</v>
      </c>
    </row>
    <row r="115" spans="1:17" ht="21">
      <c r="A115" s="388">
        <v>16</v>
      </c>
      <c r="B115" s="387"/>
      <c r="C115" s="108" t="s">
        <v>369</v>
      </c>
      <c r="D115" s="312">
        <v>179889.23</v>
      </c>
      <c r="E115" s="106"/>
      <c r="F115" s="107"/>
      <c r="G115" s="107"/>
      <c r="H115" s="107"/>
      <c r="I115" s="107"/>
      <c r="J115" s="107"/>
      <c r="K115" s="107"/>
      <c r="L115" s="395">
        <v>482347.95</v>
      </c>
      <c r="M115" s="389" t="s">
        <v>341</v>
      </c>
      <c r="N115" s="292" t="s">
        <v>371</v>
      </c>
      <c r="O115" s="294">
        <v>294331.26</v>
      </c>
      <c r="Q115" s="46">
        <v>6</v>
      </c>
    </row>
    <row r="116" spans="1:17" ht="21">
      <c r="A116" s="387">
        <v>17</v>
      </c>
      <c r="B116" s="387"/>
      <c r="C116" s="108" t="s">
        <v>370</v>
      </c>
      <c r="D116" s="312">
        <v>265802.29000000004</v>
      </c>
      <c r="E116" s="109"/>
      <c r="F116" s="110"/>
      <c r="G116" s="110"/>
      <c r="H116" s="110"/>
      <c r="I116" s="110"/>
      <c r="J116" s="110"/>
      <c r="K116" s="110"/>
      <c r="L116" s="395">
        <v>465145.48</v>
      </c>
      <c r="M116" s="389" t="s">
        <v>341</v>
      </c>
      <c r="N116" s="292" t="s">
        <v>372</v>
      </c>
      <c r="O116" s="294">
        <v>1183852.0900000001</v>
      </c>
      <c r="Q116" s="46">
        <v>7</v>
      </c>
    </row>
    <row r="117" spans="1:17" ht="21">
      <c r="A117" s="388">
        <v>18</v>
      </c>
      <c r="B117" s="387"/>
      <c r="C117" s="108" t="s">
        <v>371</v>
      </c>
      <c r="D117" s="312">
        <v>294331.26</v>
      </c>
      <c r="E117" s="109"/>
      <c r="F117" s="110"/>
      <c r="G117" s="110"/>
      <c r="H117" s="110"/>
      <c r="I117" s="110"/>
      <c r="J117" s="110"/>
      <c r="K117" s="110"/>
      <c r="L117" s="395">
        <v>463860.14999999997</v>
      </c>
      <c r="M117" s="389" t="s">
        <v>341</v>
      </c>
      <c r="N117" s="292" t="s">
        <v>373</v>
      </c>
      <c r="O117" s="294">
        <v>687639.74</v>
      </c>
      <c r="Q117" s="46">
        <v>8</v>
      </c>
    </row>
    <row r="118" spans="1:17" ht="21">
      <c r="A118" s="387">
        <v>19</v>
      </c>
      <c r="B118" s="387"/>
      <c r="C118" s="108" t="s">
        <v>372</v>
      </c>
      <c r="D118" s="312">
        <v>1183852.0900000001</v>
      </c>
      <c r="E118" s="109"/>
      <c r="F118" s="110"/>
      <c r="G118" s="110"/>
      <c r="H118" s="110"/>
      <c r="I118" s="110"/>
      <c r="J118" s="110"/>
      <c r="K118" s="110"/>
      <c r="L118" s="395">
        <v>459691.94</v>
      </c>
      <c r="M118" s="389" t="s">
        <v>341</v>
      </c>
      <c r="N118" s="292" t="s">
        <v>374</v>
      </c>
      <c r="O118" s="294">
        <v>370381.61</v>
      </c>
      <c r="Q118" s="46">
        <v>9</v>
      </c>
    </row>
    <row r="119" spans="1:17" ht="21">
      <c r="A119" s="388">
        <v>20</v>
      </c>
      <c r="B119" s="387"/>
      <c r="C119" s="108" t="s">
        <v>373</v>
      </c>
      <c r="D119" s="312">
        <v>687639.74</v>
      </c>
      <c r="E119" s="111"/>
      <c r="F119" s="112"/>
      <c r="G119" s="112"/>
      <c r="H119" s="112"/>
      <c r="I119" s="112"/>
      <c r="J119" s="112"/>
      <c r="K119" s="112"/>
      <c r="L119" s="395">
        <v>452034.93</v>
      </c>
      <c r="M119" s="389"/>
      <c r="N119" s="292"/>
      <c r="O119" s="294"/>
      <c r="Q119" s="46">
        <v>10</v>
      </c>
    </row>
    <row r="120" spans="1:17" ht="21">
      <c r="A120" s="387">
        <v>21</v>
      </c>
      <c r="B120" s="302"/>
      <c r="C120" s="302" t="s">
        <v>374</v>
      </c>
      <c r="D120" s="309">
        <v>370381.61</v>
      </c>
      <c r="E120" s="76"/>
      <c r="F120" s="76"/>
      <c r="G120" s="76"/>
      <c r="H120" s="76"/>
      <c r="I120" s="76"/>
      <c r="J120" s="76"/>
      <c r="K120" s="76"/>
      <c r="L120" s="395">
        <v>450365.65</v>
      </c>
      <c r="M120" s="389" t="s">
        <v>346</v>
      </c>
      <c r="N120" s="292" t="s">
        <v>481</v>
      </c>
      <c r="O120" s="285">
        <v>178021.06999999998</v>
      </c>
      <c r="Q120" s="46">
        <v>11</v>
      </c>
    </row>
    <row r="121" spans="1:17" ht="21">
      <c r="A121" s="77">
        <v>1</v>
      </c>
      <c r="B121" s="387" t="s">
        <v>346</v>
      </c>
      <c r="C121" s="114" t="s">
        <v>481</v>
      </c>
      <c r="D121" s="303">
        <v>178021.06999999998</v>
      </c>
      <c r="E121" s="113"/>
      <c r="F121" s="110"/>
      <c r="G121" s="110"/>
      <c r="H121" s="110"/>
      <c r="I121" s="110"/>
      <c r="J121" s="110"/>
      <c r="K121" s="110"/>
      <c r="L121" s="395">
        <v>447924.59</v>
      </c>
      <c r="M121" s="389" t="s">
        <v>346</v>
      </c>
      <c r="N121" s="292" t="s">
        <v>483</v>
      </c>
      <c r="O121" s="285">
        <v>452034.93</v>
      </c>
      <c r="Q121" s="46">
        <v>12</v>
      </c>
    </row>
    <row r="122" spans="1:17" ht="21">
      <c r="A122" s="387">
        <v>2</v>
      </c>
      <c r="B122" s="387"/>
      <c r="C122" s="114" t="s">
        <v>482</v>
      </c>
      <c r="D122" s="303">
        <v>395739.94999999995</v>
      </c>
      <c r="E122" s="115"/>
      <c r="F122" s="110"/>
      <c r="G122" s="110"/>
      <c r="H122" s="110"/>
      <c r="I122" s="110"/>
      <c r="J122" s="110"/>
      <c r="K122" s="110"/>
      <c r="L122" s="395">
        <v>436832.88</v>
      </c>
      <c r="M122" s="389" t="s">
        <v>346</v>
      </c>
      <c r="N122" s="292" t="s">
        <v>484</v>
      </c>
      <c r="O122" s="285">
        <v>927602.22</v>
      </c>
      <c r="Q122" s="46">
        <v>13</v>
      </c>
    </row>
    <row r="123" spans="1:17" ht="21">
      <c r="A123" s="77">
        <v>3</v>
      </c>
      <c r="B123" s="387"/>
      <c r="C123" s="114" t="s">
        <v>483</v>
      </c>
      <c r="D123" s="303">
        <v>452034.93</v>
      </c>
      <c r="E123" s="116"/>
      <c r="F123" s="110"/>
      <c r="G123" s="110"/>
      <c r="H123" s="110"/>
      <c r="I123" s="110"/>
      <c r="J123" s="110"/>
      <c r="K123" s="110"/>
      <c r="L123" s="395">
        <v>429990.83</v>
      </c>
      <c r="M123" s="389" t="s">
        <v>346</v>
      </c>
      <c r="N123" s="292" t="s">
        <v>485</v>
      </c>
      <c r="O123" s="285">
        <v>238440.41999999998</v>
      </c>
      <c r="Q123" s="46">
        <v>14</v>
      </c>
    </row>
    <row r="124" spans="1:17" ht="21">
      <c r="A124" s="387">
        <v>4</v>
      </c>
      <c r="B124" s="387"/>
      <c r="C124" s="114" t="s">
        <v>484</v>
      </c>
      <c r="D124" s="303">
        <v>927602.22</v>
      </c>
      <c r="E124" s="115"/>
      <c r="F124" s="110"/>
      <c r="G124" s="110"/>
      <c r="H124" s="110"/>
      <c r="I124" s="110"/>
      <c r="J124" s="110"/>
      <c r="K124" s="110"/>
      <c r="L124" s="395">
        <v>425829.14</v>
      </c>
      <c r="M124" s="389" t="s">
        <v>346</v>
      </c>
      <c r="N124" s="292" t="s">
        <v>486</v>
      </c>
      <c r="O124" s="285">
        <v>425829.14</v>
      </c>
      <c r="Q124" s="46">
        <v>15</v>
      </c>
    </row>
    <row r="125" spans="1:17" ht="21">
      <c r="A125" s="77">
        <v>5</v>
      </c>
      <c r="B125" s="387"/>
      <c r="C125" s="114" t="s">
        <v>485</v>
      </c>
      <c r="D125" s="303">
        <v>238440.41999999998</v>
      </c>
      <c r="E125" s="117"/>
      <c r="F125" s="110"/>
      <c r="G125" s="110"/>
      <c r="H125" s="110"/>
      <c r="I125" s="110"/>
      <c r="J125" s="110"/>
      <c r="K125" s="110"/>
      <c r="L125" s="395">
        <v>419562.93000000005</v>
      </c>
      <c r="M125" s="389" t="s">
        <v>346</v>
      </c>
      <c r="N125" s="292" t="s">
        <v>487</v>
      </c>
      <c r="O125" s="285">
        <v>630457.63</v>
      </c>
      <c r="Q125" s="46">
        <v>16</v>
      </c>
    </row>
    <row r="126" spans="1:17" ht="21">
      <c r="A126" s="387">
        <v>6</v>
      </c>
      <c r="B126" s="302"/>
      <c r="C126" s="302" t="s">
        <v>486</v>
      </c>
      <c r="D126" s="303">
        <v>425829.14</v>
      </c>
      <c r="E126" s="105"/>
      <c r="F126" s="105"/>
      <c r="G126" s="105"/>
      <c r="H126" s="105"/>
      <c r="I126" s="105"/>
      <c r="J126" s="105"/>
      <c r="K126" s="105"/>
      <c r="L126" s="395">
        <v>413588.77</v>
      </c>
      <c r="M126" s="389" t="s">
        <v>346</v>
      </c>
      <c r="N126" s="292" t="s">
        <v>488</v>
      </c>
      <c r="O126" s="285">
        <v>189358.42</v>
      </c>
      <c r="Q126" s="46">
        <v>17</v>
      </c>
    </row>
    <row r="127" spans="1:17" ht="21">
      <c r="A127" s="77">
        <v>7</v>
      </c>
      <c r="B127" s="387"/>
      <c r="C127" s="81" t="s">
        <v>487</v>
      </c>
      <c r="D127" s="303">
        <v>630457.63</v>
      </c>
      <c r="E127" s="118"/>
      <c r="F127" s="118"/>
      <c r="G127" s="118"/>
      <c r="H127" s="118"/>
      <c r="I127" s="118"/>
      <c r="J127" s="118"/>
      <c r="K127" s="118"/>
      <c r="L127" s="395">
        <v>412547.95</v>
      </c>
      <c r="M127" s="389" t="s">
        <v>346</v>
      </c>
      <c r="N127" s="292" t="s">
        <v>489</v>
      </c>
      <c r="O127" s="285">
        <v>463860.14999999997</v>
      </c>
      <c r="Q127" s="46">
        <v>18</v>
      </c>
    </row>
    <row r="128" spans="1:17" ht="21">
      <c r="A128" s="387">
        <v>8</v>
      </c>
      <c r="B128" s="387"/>
      <c r="C128" s="81" t="s">
        <v>488</v>
      </c>
      <c r="D128" s="303">
        <v>189358.42</v>
      </c>
      <c r="E128" s="119"/>
      <c r="F128" s="119"/>
      <c r="G128" s="119"/>
      <c r="H128" s="119"/>
      <c r="I128" s="119"/>
      <c r="J128" s="119"/>
      <c r="K128" s="119"/>
      <c r="L128" s="395">
        <v>411097.4</v>
      </c>
      <c r="M128" s="389" t="s">
        <v>346</v>
      </c>
      <c r="N128" s="292" t="s">
        <v>459</v>
      </c>
      <c r="O128" s="285">
        <v>227318.44</v>
      </c>
      <c r="Q128" s="46">
        <v>19</v>
      </c>
    </row>
    <row r="129" spans="1:17" ht="21">
      <c r="A129" s="77">
        <v>9</v>
      </c>
      <c r="B129" s="387"/>
      <c r="C129" s="81" t="s">
        <v>489</v>
      </c>
      <c r="D129" s="303">
        <v>463860.14999999997</v>
      </c>
      <c r="E129" s="119"/>
      <c r="F129" s="119"/>
      <c r="G129" s="119"/>
      <c r="H129" s="119"/>
      <c r="I129" s="119"/>
      <c r="J129" s="119"/>
      <c r="K129" s="119"/>
      <c r="L129" s="395">
        <v>397435.41</v>
      </c>
      <c r="M129" s="389" t="s">
        <v>346</v>
      </c>
      <c r="N129" s="292" t="s">
        <v>490</v>
      </c>
      <c r="O129" s="285">
        <v>261814.98</v>
      </c>
      <c r="Q129" s="46">
        <v>20</v>
      </c>
    </row>
    <row r="130" spans="1:17" ht="21">
      <c r="A130" s="387">
        <v>10</v>
      </c>
      <c r="B130" s="387"/>
      <c r="C130" s="81" t="s">
        <v>459</v>
      </c>
      <c r="D130" s="303">
        <v>227318.44</v>
      </c>
      <c r="E130" s="119"/>
      <c r="F130" s="119"/>
      <c r="G130" s="119"/>
      <c r="H130" s="119"/>
      <c r="I130" s="119"/>
      <c r="J130" s="119"/>
      <c r="K130" s="119"/>
      <c r="L130" s="395">
        <v>395739.94999999995</v>
      </c>
      <c r="M130" s="389" t="s">
        <v>346</v>
      </c>
      <c r="N130" s="292" t="s">
        <v>491</v>
      </c>
      <c r="O130" s="285">
        <v>429990.83</v>
      </c>
      <c r="Q130" s="46">
        <v>21</v>
      </c>
    </row>
    <row r="131" spans="1:17" ht="21">
      <c r="A131" s="77">
        <v>11</v>
      </c>
      <c r="B131" s="387"/>
      <c r="C131" s="81" t="s">
        <v>490</v>
      </c>
      <c r="D131" s="303">
        <v>261814.98</v>
      </c>
      <c r="E131" s="120"/>
      <c r="F131" s="120"/>
      <c r="G131" s="120"/>
      <c r="H131" s="120"/>
      <c r="I131" s="120"/>
      <c r="J131" s="120"/>
      <c r="K131" s="120"/>
      <c r="L131" s="395">
        <v>394949.9</v>
      </c>
      <c r="M131" s="389" t="s">
        <v>346</v>
      </c>
      <c r="N131" s="292" t="s">
        <v>492</v>
      </c>
      <c r="O131" s="285">
        <v>563654.53999999992</v>
      </c>
      <c r="Q131" s="46">
        <v>22</v>
      </c>
    </row>
    <row r="132" spans="1:17" ht="21">
      <c r="A132" s="387">
        <v>12</v>
      </c>
      <c r="B132" s="302"/>
      <c r="C132" s="302" t="s">
        <v>491</v>
      </c>
      <c r="D132" s="303">
        <v>429990.83</v>
      </c>
      <c r="E132" s="85"/>
      <c r="F132" s="67"/>
      <c r="G132" s="67"/>
      <c r="H132" s="67"/>
      <c r="I132" s="67"/>
      <c r="J132" s="67"/>
      <c r="K132" s="67"/>
      <c r="L132" s="395">
        <v>386405.28</v>
      </c>
      <c r="M132" s="389" t="s">
        <v>346</v>
      </c>
      <c r="N132" s="292" t="s">
        <v>493</v>
      </c>
      <c r="O132" s="285">
        <v>376525.76</v>
      </c>
      <c r="Q132" s="46">
        <v>23</v>
      </c>
    </row>
    <row r="133" spans="1:17" ht="21">
      <c r="A133" s="77">
        <v>13</v>
      </c>
      <c r="B133" s="387"/>
      <c r="C133" s="81" t="s">
        <v>492</v>
      </c>
      <c r="D133" s="303">
        <v>563654.53999999992</v>
      </c>
      <c r="E133" s="64"/>
      <c r="F133" s="64"/>
      <c r="G133" s="64"/>
      <c r="H133" s="64"/>
      <c r="I133" s="64"/>
      <c r="J133" s="64"/>
      <c r="K133" s="64"/>
      <c r="L133" s="395">
        <v>384721.26</v>
      </c>
      <c r="M133" s="389" t="s">
        <v>346</v>
      </c>
      <c r="N133" s="292" t="s">
        <v>494</v>
      </c>
      <c r="O133" s="285">
        <v>531500.12</v>
      </c>
      <c r="Q133" s="46">
        <v>24</v>
      </c>
    </row>
    <row r="134" spans="1:17" ht="21">
      <c r="A134" s="387">
        <v>14</v>
      </c>
      <c r="B134" s="387"/>
      <c r="C134" s="81" t="s">
        <v>493</v>
      </c>
      <c r="D134" s="303">
        <v>376525.76</v>
      </c>
      <c r="E134" s="66"/>
      <c r="F134" s="66"/>
      <c r="G134" s="66"/>
      <c r="H134" s="66"/>
      <c r="I134" s="66"/>
      <c r="J134" s="66"/>
      <c r="K134" s="64"/>
      <c r="L134" s="395">
        <v>380984.89</v>
      </c>
      <c r="M134" s="389" t="s">
        <v>346</v>
      </c>
      <c r="N134" s="292" t="s">
        <v>495</v>
      </c>
      <c r="O134" s="285">
        <v>491698.99</v>
      </c>
      <c r="Q134" s="46">
        <v>25</v>
      </c>
    </row>
    <row r="135" spans="1:17" ht="21">
      <c r="A135" s="77">
        <v>15</v>
      </c>
      <c r="B135" s="387"/>
      <c r="C135" s="81" t="s">
        <v>494</v>
      </c>
      <c r="D135" s="303">
        <v>531500.12</v>
      </c>
      <c r="E135" s="66"/>
      <c r="F135" s="66"/>
      <c r="G135" s="66"/>
      <c r="H135" s="66"/>
      <c r="I135" s="66"/>
      <c r="J135" s="66"/>
      <c r="K135" s="64"/>
      <c r="L135" s="395">
        <v>377708.57</v>
      </c>
      <c r="M135" s="389"/>
      <c r="N135" s="292"/>
      <c r="O135" s="285"/>
      <c r="Q135" s="46">
        <v>26</v>
      </c>
    </row>
    <row r="136" spans="1:17" ht="21">
      <c r="A136" s="387">
        <v>16</v>
      </c>
      <c r="B136" s="387"/>
      <c r="C136" s="81" t="s">
        <v>495</v>
      </c>
      <c r="D136" s="303">
        <v>491698.99</v>
      </c>
      <c r="E136" s="66"/>
      <c r="F136" s="66"/>
      <c r="G136" s="66"/>
      <c r="H136" s="66"/>
      <c r="I136" s="66"/>
      <c r="J136" s="66"/>
      <c r="K136" s="64"/>
      <c r="L136" s="395">
        <v>376525.76</v>
      </c>
      <c r="M136" s="389" t="s">
        <v>347</v>
      </c>
      <c r="N136" s="292" t="s">
        <v>496</v>
      </c>
      <c r="O136" s="294">
        <v>238397.74</v>
      </c>
      <c r="Q136" s="46">
        <v>27</v>
      </c>
    </row>
    <row r="137" spans="1:17" ht="21">
      <c r="A137" s="387">
        <v>1</v>
      </c>
      <c r="B137" s="387" t="s">
        <v>347</v>
      </c>
      <c r="C137" s="315" t="s">
        <v>496</v>
      </c>
      <c r="D137" s="316">
        <v>238397.74</v>
      </c>
      <c r="E137" s="66"/>
      <c r="F137" s="66"/>
      <c r="G137" s="66"/>
      <c r="H137" s="66"/>
      <c r="I137" s="66"/>
      <c r="J137" s="66"/>
      <c r="K137" s="64"/>
      <c r="L137" s="395">
        <v>373471.41</v>
      </c>
      <c r="M137" s="389" t="s">
        <v>347</v>
      </c>
      <c r="N137" s="292" t="s">
        <v>498</v>
      </c>
      <c r="O137" s="294">
        <v>801345.14</v>
      </c>
      <c r="Q137" s="46">
        <v>28</v>
      </c>
    </row>
    <row r="138" spans="1:17" ht="21">
      <c r="A138" s="387">
        <v>2</v>
      </c>
      <c r="B138" s="387"/>
      <c r="C138" s="315" t="s">
        <v>497</v>
      </c>
      <c r="D138" s="316">
        <v>583096.16999999993</v>
      </c>
      <c r="E138" s="66"/>
      <c r="F138" s="66"/>
      <c r="G138" s="66"/>
      <c r="H138" s="66"/>
      <c r="I138" s="66"/>
      <c r="J138" s="66"/>
      <c r="K138" s="64"/>
      <c r="L138" s="395">
        <v>371786.58</v>
      </c>
      <c r="M138" s="389" t="s">
        <v>347</v>
      </c>
      <c r="N138" s="292" t="s">
        <v>499</v>
      </c>
      <c r="O138" s="294">
        <v>532604.28</v>
      </c>
      <c r="Q138" s="46">
        <v>29</v>
      </c>
    </row>
    <row r="139" spans="1:17" ht="21">
      <c r="A139" s="387">
        <v>3</v>
      </c>
      <c r="B139" s="387"/>
      <c r="C139" s="315" t="s">
        <v>498</v>
      </c>
      <c r="D139" s="316">
        <v>801345.14</v>
      </c>
      <c r="E139" s="121"/>
      <c r="F139" s="121"/>
      <c r="G139" s="121"/>
      <c r="H139" s="121"/>
      <c r="I139" s="121"/>
      <c r="J139" s="121"/>
      <c r="K139" s="64"/>
      <c r="L139" s="395">
        <v>370381.61</v>
      </c>
      <c r="M139" s="389" t="s">
        <v>347</v>
      </c>
      <c r="N139" s="292" t="s">
        <v>500</v>
      </c>
      <c r="O139" s="294">
        <v>311999.01999999996</v>
      </c>
      <c r="Q139" s="46">
        <v>30</v>
      </c>
    </row>
    <row r="140" spans="1:17" ht="21">
      <c r="A140" s="387">
        <v>4</v>
      </c>
      <c r="B140" s="302"/>
      <c r="C140" s="315" t="s">
        <v>499</v>
      </c>
      <c r="D140" s="316">
        <v>532604.28</v>
      </c>
      <c r="E140" s="85"/>
      <c r="F140" s="85"/>
      <c r="G140" s="85"/>
      <c r="H140" s="85"/>
      <c r="I140" s="85"/>
      <c r="J140" s="85"/>
      <c r="K140" s="85"/>
      <c r="L140" s="395">
        <v>367269.6</v>
      </c>
      <c r="M140" s="389" t="s">
        <v>347</v>
      </c>
      <c r="N140" s="292" t="s">
        <v>501</v>
      </c>
      <c r="O140" s="294">
        <v>277223.55</v>
      </c>
      <c r="Q140" s="46">
        <v>31</v>
      </c>
    </row>
    <row r="141" spans="1:17" ht="21">
      <c r="A141" s="387">
        <v>5</v>
      </c>
      <c r="B141" s="387"/>
      <c r="C141" s="315" t="s">
        <v>500</v>
      </c>
      <c r="D141" s="316">
        <v>311999.01999999996</v>
      </c>
      <c r="E141" s="122"/>
      <c r="F141" s="123"/>
      <c r="G141" s="123"/>
      <c r="H141" s="124"/>
      <c r="I141" s="123"/>
      <c r="J141" s="124"/>
      <c r="K141" s="125"/>
      <c r="L141" s="395">
        <v>366479.04</v>
      </c>
      <c r="M141" s="389" t="s">
        <v>347</v>
      </c>
      <c r="N141" s="292" t="s">
        <v>502</v>
      </c>
      <c r="O141" s="294">
        <v>283307.15000000002</v>
      </c>
      <c r="Q141" s="46">
        <v>32</v>
      </c>
    </row>
    <row r="142" spans="1:17" ht="21">
      <c r="A142" s="387">
        <v>6</v>
      </c>
      <c r="B142" s="387"/>
      <c r="C142" s="315" t="s">
        <v>501</v>
      </c>
      <c r="D142" s="316">
        <v>277223.55</v>
      </c>
      <c r="E142" s="128"/>
      <c r="F142" s="129"/>
      <c r="G142" s="129"/>
      <c r="H142" s="129"/>
      <c r="I142" s="129"/>
      <c r="J142" s="130"/>
      <c r="K142" s="131"/>
      <c r="L142" s="395">
        <v>365156.66</v>
      </c>
      <c r="M142" s="389" t="s">
        <v>348</v>
      </c>
      <c r="N142" s="292" t="s">
        <v>503</v>
      </c>
      <c r="O142" s="294">
        <v>709059.69000000006</v>
      </c>
      <c r="Q142" s="46">
        <v>33</v>
      </c>
    </row>
    <row r="143" spans="1:17" ht="21">
      <c r="A143" s="387">
        <v>7</v>
      </c>
      <c r="B143" s="387"/>
      <c r="C143" s="315" t="s">
        <v>502</v>
      </c>
      <c r="D143" s="316">
        <v>283307.15000000002</v>
      </c>
      <c r="E143" s="132"/>
      <c r="F143" s="129"/>
      <c r="G143" s="129"/>
      <c r="H143" s="129"/>
      <c r="I143" s="129"/>
      <c r="J143" s="133"/>
      <c r="K143" s="132"/>
      <c r="L143" s="395">
        <v>363447.6</v>
      </c>
      <c r="M143" s="389" t="s">
        <v>348</v>
      </c>
      <c r="N143" s="292" t="s">
        <v>504</v>
      </c>
      <c r="O143" s="294">
        <v>529718.55999999994</v>
      </c>
      <c r="Q143" s="46">
        <v>34</v>
      </c>
    </row>
    <row r="144" spans="1:17" ht="21">
      <c r="A144" s="387">
        <v>1</v>
      </c>
      <c r="B144" s="387" t="s">
        <v>348</v>
      </c>
      <c r="C144" s="315" t="s">
        <v>503</v>
      </c>
      <c r="D144" s="303">
        <v>709059.69000000006</v>
      </c>
      <c r="E144" s="132"/>
      <c r="F144" s="129"/>
      <c r="G144" s="132"/>
      <c r="H144" s="132"/>
      <c r="I144" s="132"/>
      <c r="J144" s="132"/>
      <c r="K144" s="131"/>
      <c r="L144" s="395">
        <v>363113.83</v>
      </c>
      <c r="M144" s="389" t="s">
        <v>348</v>
      </c>
      <c r="N144" s="292" t="s">
        <v>506</v>
      </c>
      <c r="O144" s="294">
        <v>1106702.08</v>
      </c>
      <c r="Q144" s="46">
        <v>35</v>
      </c>
    </row>
    <row r="145" spans="1:17" ht="21">
      <c r="A145" s="387">
        <v>2</v>
      </c>
      <c r="B145" s="387"/>
      <c r="C145" s="315" t="s">
        <v>504</v>
      </c>
      <c r="D145" s="303">
        <v>529718.55999999994</v>
      </c>
      <c r="E145" s="132"/>
      <c r="F145" s="93"/>
      <c r="G145" s="130"/>
      <c r="H145" s="91"/>
      <c r="I145" s="93"/>
      <c r="J145" s="132"/>
      <c r="K145" s="131"/>
      <c r="L145" s="395">
        <v>360423.31</v>
      </c>
      <c r="M145" s="389" t="s">
        <v>348</v>
      </c>
      <c r="N145" s="292" t="s">
        <v>507</v>
      </c>
      <c r="O145" s="294">
        <v>529981.1399999999</v>
      </c>
      <c r="Q145" s="46">
        <v>36</v>
      </c>
    </row>
    <row r="146" spans="1:17" ht="21">
      <c r="A146" s="387">
        <v>3</v>
      </c>
      <c r="B146" s="387"/>
      <c r="C146" s="315" t="s">
        <v>505</v>
      </c>
      <c r="D146" s="303">
        <v>1368293</v>
      </c>
      <c r="E146" s="135"/>
      <c r="F146" s="136"/>
      <c r="G146" s="136"/>
      <c r="H146" s="137"/>
      <c r="I146" s="135"/>
      <c r="J146" s="135"/>
      <c r="K146" s="135"/>
      <c r="L146" s="395">
        <v>358589.31</v>
      </c>
      <c r="M146" s="389" t="s">
        <v>348</v>
      </c>
      <c r="N146" s="292" t="s">
        <v>508</v>
      </c>
      <c r="O146" s="294">
        <v>590585.57999999996</v>
      </c>
      <c r="Q146" s="46">
        <v>37</v>
      </c>
    </row>
    <row r="147" spans="1:17" ht="21">
      <c r="A147" s="387">
        <v>4</v>
      </c>
      <c r="B147" s="387"/>
      <c r="C147" s="315" t="s">
        <v>506</v>
      </c>
      <c r="D147" s="303">
        <v>1106702.08</v>
      </c>
      <c r="E147" s="85"/>
      <c r="F147" s="85"/>
      <c r="G147" s="85"/>
      <c r="H147" s="85"/>
      <c r="I147" s="85"/>
      <c r="J147" s="85"/>
      <c r="K147" s="85"/>
      <c r="L147" s="395">
        <v>330107.09999999998</v>
      </c>
      <c r="M147" s="389" t="s">
        <v>348</v>
      </c>
      <c r="N147" s="292" t="s">
        <v>509</v>
      </c>
      <c r="O147" s="294">
        <v>679647.87</v>
      </c>
      <c r="Q147" s="46">
        <v>38</v>
      </c>
    </row>
    <row r="148" spans="1:17" ht="42">
      <c r="A148" s="387">
        <v>5</v>
      </c>
      <c r="B148" s="387"/>
      <c r="C148" s="315" t="s">
        <v>507</v>
      </c>
      <c r="D148" s="303">
        <v>529981.1399999999</v>
      </c>
      <c r="E148" s="326"/>
      <c r="F148" s="326"/>
      <c r="G148" s="326"/>
      <c r="H148" s="326"/>
      <c r="I148" s="326"/>
      <c r="J148" s="326"/>
      <c r="K148" s="326"/>
      <c r="L148" s="395">
        <v>327634.81</v>
      </c>
      <c r="M148" s="389" t="s">
        <v>349</v>
      </c>
      <c r="N148" s="292" t="s">
        <v>510</v>
      </c>
      <c r="O148" s="294">
        <v>363113.83</v>
      </c>
      <c r="Q148" s="46">
        <v>39</v>
      </c>
    </row>
    <row r="149" spans="1:17" ht="21">
      <c r="A149" s="387">
        <v>6</v>
      </c>
      <c r="B149" s="387"/>
      <c r="C149" s="315" t="s">
        <v>508</v>
      </c>
      <c r="D149" s="303">
        <v>590585.57999999996</v>
      </c>
      <c r="E149" s="105"/>
      <c r="F149" s="105"/>
      <c r="G149" s="105"/>
      <c r="H149" s="105"/>
      <c r="I149" s="105"/>
      <c r="J149" s="105"/>
      <c r="K149" s="105"/>
      <c r="L149" s="395">
        <v>322742.7</v>
      </c>
      <c r="M149" s="389" t="s">
        <v>349</v>
      </c>
      <c r="N149" s="292" t="s">
        <v>511</v>
      </c>
      <c r="O149" s="294">
        <v>330107.09999999998</v>
      </c>
      <c r="Q149" s="46">
        <v>40</v>
      </c>
    </row>
    <row r="150" spans="1:17" ht="21">
      <c r="A150" s="387">
        <v>7</v>
      </c>
      <c r="B150" s="387"/>
      <c r="C150" s="315" t="s">
        <v>509</v>
      </c>
      <c r="D150" s="303">
        <v>679647.87</v>
      </c>
      <c r="E150" s="105"/>
      <c r="F150" s="105"/>
      <c r="G150" s="105"/>
      <c r="H150" s="105"/>
      <c r="I150" s="105"/>
      <c r="J150" s="105"/>
      <c r="K150" s="105"/>
      <c r="L150" s="395">
        <v>317582.14</v>
      </c>
      <c r="M150" s="389" t="s">
        <v>349</v>
      </c>
      <c r="N150" s="292" t="s">
        <v>512</v>
      </c>
      <c r="O150" s="294">
        <v>447924.59</v>
      </c>
      <c r="Q150" s="46">
        <v>41</v>
      </c>
    </row>
    <row r="151" spans="1:17" ht="21">
      <c r="A151" s="385"/>
      <c r="B151" s="386"/>
      <c r="C151" s="315" t="s">
        <v>549</v>
      </c>
      <c r="D151" s="303">
        <v>883313.70000000007</v>
      </c>
      <c r="E151" s="105"/>
      <c r="F151" s="105"/>
      <c r="G151" s="105"/>
      <c r="H151" s="105"/>
      <c r="I151" s="105"/>
      <c r="J151" s="105"/>
      <c r="K151" s="105"/>
      <c r="L151" s="395">
        <v>312842.27</v>
      </c>
      <c r="M151" s="389" t="s">
        <v>349</v>
      </c>
      <c r="N151" s="292" t="s">
        <v>513</v>
      </c>
      <c r="O151" s="294">
        <v>1430689.21</v>
      </c>
      <c r="Q151" s="46">
        <v>42</v>
      </c>
    </row>
    <row r="152" spans="1:17" ht="21">
      <c r="A152" s="387">
        <v>1</v>
      </c>
      <c r="B152" s="387" t="s">
        <v>349</v>
      </c>
      <c r="C152" s="315" t="s">
        <v>510</v>
      </c>
      <c r="D152" s="303">
        <v>363113.83</v>
      </c>
      <c r="E152" s="105"/>
      <c r="F152" s="105"/>
      <c r="G152" s="105"/>
      <c r="H152" s="105"/>
      <c r="I152" s="105"/>
      <c r="J152" s="105"/>
      <c r="K152" s="105"/>
      <c r="L152" s="395">
        <v>311999.01999999996</v>
      </c>
      <c r="M152" s="389" t="s">
        <v>349</v>
      </c>
      <c r="N152" s="292" t="s">
        <v>515</v>
      </c>
      <c r="O152" s="294">
        <v>704858.72</v>
      </c>
      <c r="Q152" s="46">
        <v>43</v>
      </c>
    </row>
    <row r="153" spans="1:17" ht="21">
      <c r="A153" s="387">
        <v>2</v>
      </c>
      <c r="B153" s="387"/>
      <c r="C153" s="315" t="s">
        <v>511</v>
      </c>
      <c r="D153" s="303">
        <v>330107.09999999998</v>
      </c>
      <c r="E153" s="105"/>
      <c r="F153" s="105"/>
      <c r="G153" s="105"/>
      <c r="H153" s="105"/>
      <c r="I153" s="105"/>
      <c r="J153" s="105"/>
      <c r="K153" s="105"/>
      <c r="L153" s="395">
        <v>309747.18</v>
      </c>
      <c r="M153" s="389" t="s">
        <v>349</v>
      </c>
      <c r="N153" s="292" t="s">
        <v>516</v>
      </c>
      <c r="O153" s="294">
        <v>137214.71</v>
      </c>
      <c r="Q153" s="46">
        <v>44</v>
      </c>
    </row>
    <row r="154" spans="1:17" ht="21">
      <c r="A154" s="387">
        <v>3</v>
      </c>
      <c r="B154" s="387"/>
      <c r="C154" s="315" t="s">
        <v>512</v>
      </c>
      <c r="D154" s="303">
        <v>447924.59</v>
      </c>
      <c r="E154" s="105"/>
      <c r="F154" s="105"/>
      <c r="G154" s="105"/>
      <c r="H154" s="105"/>
      <c r="I154" s="105"/>
      <c r="J154" s="105"/>
      <c r="K154" s="105"/>
      <c r="L154" s="395">
        <v>309379.03999999998</v>
      </c>
      <c r="M154" s="389" t="s">
        <v>349</v>
      </c>
      <c r="N154" s="292" t="s">
        <v>517</v>
      </c>
      <c r="O154" s="294">
        <v>1098502.1700000002</v>
      </c>
      <c r="Q154" s="46">
        <v>45</v>
      </c>
    </row>
    <row r="155" spans="1:17" ht="21">
      <c r="A155" s="387">
        <v>4</v>
      </c>
      <c r="B155" s="387"/>
      <c r="C155" s="315" t="s">
        <v>513</v>
      </c>
      <c r="D155" s="303">
        <v>1430689.21</v>
      </c>
      <c r="E155" s="105"/>
      <c r="F155" s="105"/>
      <c r="G155" s="105"/>
      <c r="H155" s="105"/>
      <c r="I155" s="105"/>
      <c r="J155" s="105"/>
      <c r="K155" s="105"/>
      <c r="L155" s="395">
        <v>296275.06</v>
      </c>
      <c r="M155" s="389" t="s">
        <v>349</v>
      </c>
      <c r="N155" s="292" t="s">
        <v>518</v>
      </c>
      <c r="O155" s="294">
        <v>651664.47</v>
      </c>
      <c r="Q155" s="46">
        <v>1</v>
      </c>
    </row>
    <row r="156" spans="1:17" ht="21">
      <c r="A156" s="387">
        <v>5</v>
      </c>
      <c r="B156" s="387"/>
      <c r="C156" s="315" t="s">
        <v>514</v>
      </c>
      <c r="D156" s="303">
        <v>413588.77</v>
      </c>
      <c r="E156" s="105"/>
      <c r="F156" s="105"/>
      <c r="G156" s="105"/>
      <c r="H156" s="105"/>
      <c r="I156" s="105"/>
      <c r="J156" s="105"/>
      <c r="K156" s="105"/>
      <c r="L156" s="395">
        <v>294331.26</v>
      </c>
      <c r="M156" s="389" t="s">
        <v>349</v>
      </c>
      <c r="N156" s="292" t="s">
        <v>519</v>
      </c>
      <c r="O156" s="294">
        <v>1840302.97</v>
      </c>
      <c r="Q156" s="46">
        <v>2</v>
      </c>
    </row>
    <row r="157" spans="1:17" ht="21">
      <c r="A157" s="387">
        <v>6</v>
      </c>
      <c r="B157" s="387"/>
      <c r="C157" s="126" t="s">
        <v>515</v>
      </c>
      <c r="D157" s="127">
        <v>704858.72</v>
      </c>
      <c r="E157" s="105"/>
      <c r="F157" s="105"/>
      <c r="G157" s="105"/>
      <c r="H157" s="105"/>
      <c r="I157" s="105"/>
      <c r="J157" s="105"/>
      <c r="K157" s="105"/>
      <c r="L157" s="395">
        <v>293033.13</v>
      </c>
      <c r="M157" s="389" t="s">
        <v>350</v>
      </c>
      <c r="N157" s="292" t="s">
        <v>403</v>
      </c>
      <c r="O157" s="294">
        <v>744578.54</v>
      </c>
      <c r="Q157" s="46">
        <v>3</v>
      </c>
    </row>
    <row r="158" spans="1:17" ht="21">
      <c r="A158" s="387">
        <v>7</v>
      </c>
      <c r="B158" s="387"/>
      <c r="C158" s="126" t="s">
        <v>516</v>
      </c>
      <c r="D158" s="127">
        <v>137214.71</v>
      </c>
      <c r="E158" s="105"/>
      <c r="F158" s="105"/>
      <c r="G158" s="105"/>
      <c r="H158" s="105"/>
      <c r="I158" s="105"/>
      <c r="J158" s="105"/>
      <c r="K158" s="105"/>
      <c r="L158" s="395">
        <v>283307.15000000002</v>
      </c>
      <c r="M158" s="389" t="s">
        <v>350</v>
      </c>
      <c r="N158" s="292" t="s">
        <v>404</v>
      </c>
      <c r="O158" s="294">
        <v>879267.9</v>
      </c>
      <c r="Q158" s="46">
        <v>4</v>
      </c>
    </row>
    <row r="159" spans="1:17" ht="21">
      <c r="A159" s="387">
        <v>8</v>
      </c>
      <c r="B159" s="387"/>
      <c r="C159" s="126" t="s">
        <v>517</v>
      </c>
      <c r="D159" s="127">
        <v>1098502.1700000002</v>
      </c>
      <c r="E159" s="105"/>
      <c r="F159" s="105"/>
      <c r="G159" s="105"/>
      <c r="H159" s="105"/>
      <c r="I159" s="105"/>
      <c r="J159" s="105"/>
      <c r="K159" s="105"/>
      <c r="L159" s="395">
        <v>277223.55</v>
      </c>
      <c r="M159" s="389" t="s">
        <v>350</v>
      </c>
      <c r="N159" s="292" t="s">
        <v>405</v>
      </c>
      <c r="O159" s="294">
        <v>373471.41</v>
      </c>
      <c r="Q159" s="46">
        <v>5</v>
      </c>
    </row>
    <row r="160" spans="1:17" ht="21">
      <c r="A160" s="387">
        <v>9</v>
      </c>
      <c r="B160" s="387"/>
      <c r="C160" s="126" t="s">
        <v>518</v>
      </c>
      <c r="D160" s="127">
        <v>651664.47</v>
      </c>
      <c r="E160" s="105"/>
      <c r="F160" s="105"/>
      <c r="G160" s="105"/>
      <c r="H160" s="105"/>
      <c r="I160" s="105"/>
      <c r="J160" s="105"/>
      <c r="K160" s="105"/>
      <c r="L160" s="395">
        <v>272735.7</v>
      </c>
      <c r="M160" s="389" t="s">
        <v>350</v>
      </c>
      <c r="N160" s="292" t="s">
        <v>406</v>
      </c>
      <c r="O160" s="294">
        <v>800545.16</v>
      </c>
      <c r="Q160" s="46">
        <v>6</v>
      </c>
    </row>
    <row r="161" spans="1:17" ht="21">
      <c r="A161" s="387">
        <v>10</v>
      </c>
      <c r="B161" s="308"/>
      <c r="C161" s="302" t="s">
        <v>519</v>
      </c>
      <c r="D161" s="309">
        <v>1840302.97</v>
      </c>
      <c r="E161" s="105"/>
      <c r="F161" s="105"/>
      <c r="G161" s="105"/>
      <c r="H161" s="105"/>
      <c r="I161" s="105"/>
      <c r="J161" s="105"/>
      <c r="K161" s="105"/>
      <c r="L161" s="395">
        <v>268408.99</v>
      </c>
      <c r="M161" s="389" t="s">
        <v>350</v>
      </c>
      <c r="N161" s="292" t="s">
        <v>407</v>
      </c>
      <c r="O161" s="294">
        <v>853959.04999999993</v>
      </c>
      <c r="Q161" s="46">
        <v>7</v>
      </c>
    </row>
    <row r="162" spans="1:17" ht="21">
      <c r="A162" s="81">
        <v>1</v>
      </c>
      <c r="B162" s="81" t="s">
        <v>350</v>
      </c>
      <c r="C162" s="81" t="s">
        <v>403</v>
      </c>
      <c r="D162" s="83">
        <v>744578.54</v>
      </c>
      <c r="E162" s="105"/>
      <c r="F162" s="105"/>
      <c r="G162" s="105"/>
      <c r="H162" s="105"/>
      <c r="I162" s="105"/>
      <c r="J162" s="105"/>
      <c r="K162" s="105"/>
      <c r="L162" s="395">
        <v>265802.29000000004</v>
      </c>
      <c r="M162" s="389" t="s">
        <v>350</v>
      </c>
      <c r="N162" s="292" t="s">
        <v>409</v>
      </c>
      <c r="O162" s="294">
        <v>758589.19</v>
      </c>
      <c r="Q162" s="46">
        <v>8</v>
      </c>
    </row>
    <row r="163" spans="1:17" ht="21">
      <c r="A163" s="81">
        <v>2</v>
      </c>
      <c r="B163" s="81"/>
      <c r="C163" s="81" t="s">
        <v>404</v>
      </c>
      <c r="D163" s="83">
        <v>879267.9</v>
      </c>
      <c r="E163" s="105"/>
      <c r="F163" s="105"/>
      <c r="G163" s="105"/>
      <c r="H163" s="105"/>
      <c r="I163" s="105"/>
      <c r="J163" s="105"/>
      <c r="K163" s="105"/>
      <c r="L163" s="395">
        <v>261814.98</v>
      </c>
      <c r="M163" s="389" t="s">
        <v>350</v>
      </c>
      <c r="N163" s="292" t="s">
        <v>410</v>
      </c>
      <c r="O163" s="294">
        <v>877915.68</v>
      </c>
      <c r="Q163" s="46">
        <v>9</v>
      </c>
    </row>
    <row r="164" spans="1:17" ht="21">
      <c r="A164" s="81">
        <v>3</v>
      </c>
      <c r="B164" s="81"/>
      <c r="C164" s="81" t="s">
        <v>405</v>
      </c>
      <c r="D164" s="83">
        <v>373471.41</v>
      </c>
      <c r="E164" s="105"/>
      <c r="F164" s="105"/>
      <c r="G164" s="105"/>
      <c r="H164" s="105"/>
      <c r="I164" s="105"/>
      <c r="J164" s="105"/>
      <c r="K164" s="105"/>
      <c r="L164" s="395">
        <v>255675.38999999998</v>
      </c>
      <c r="M164" s="389" t="s">
        <v>350</v>
      </c>
      <c r="N164" s="292" t="s">
        <v>411</v>
      </c>
      <c r="O164" s="294">
        <v>411097.4</v>
      </c>
      <c r="Q164" s="46">
        <v>10</v>
      </c>
    </row>
    <row r="165" spans="1:17" ht="21">
      <c r="A165" s="81">
        <v>4</v>
      </c>
      <c r="B165" s="81"/>
      <c r="C165" s="81" t="s">
        <v>406</v>
      </c>
      <c r="D165" s="83">
        <v>800545.16</v>
      </c>
      <c r="E165" s="105"/>
      <c r="F165" s="105"/>
      <c r="G165" s="105"/>
      <c r="H165" s="105"/>
      <c r="I165" s="105"/>
      <c r="J165" s="105"/>
      <c r="K165" s="105"/>
      <c r="L165" s="395">
        <v>255509.03</v>
      </c>
      <c r="M165" s="389" t="s">
        <v>350</v>
      </c>
      <c r="N165" s="292" t="s">
        <v>412</v>
      </c>
      <c r="O165" s="294">
        <v>1455304.1</v>
      </c>
      <c r="Q165" s="46">
        <v>11</v>
      </c>
    </row>
    <row r="166" spans="1:17" ht="21">
      <c r="A166" s="81">
        <v>5</v>
      </c>
      <c r="B166" s="81"/>
      <c r="C166" s="81" t="s">
        <v>407</v>
      </c>
      <c r="D166" s="83">
        <v>853959.04999999993</v>
      </c>
      <c r="E166" s="105"/>
      <c r="F166" s="105"/>
      <c r="G166" s="105"/>
      <c r="H166" s="105"/>
      <c r="I166" s="105"/>
      <c r="J166" s="105"/>
      <c r="K166" s="105"/>
      <c r="L166" s="395">
        <v>251433.01</v>
      </c>
      <c r="M166" s="389" t="s">
        <v>350</v>
      </c>
      <c r="N166" s="292" t="s">
        <v>413</v>
      </c>
      <c r="O166" s="294">
        <v>541771.23</v>
      </c>
      <c r="Q166" s="46">
        <v>12</v>
      </c>
    </row>
    <row r="167" spans="1:17" ht="21">
      <c r="A167" s="81">
        <v>6</v>
      </c>
      <c r="B167" s="81"/>
      <c r="C167" s="81" t="s">
        <v>408</v>
      </c>
      <c r="D167" s="83">
        <v>566731.62</v>
      </c>
      <c r="E167" s="105"/>
      <c r="F167" s="105"/>
      <c r="G167" s="105"/>
      <c r="H167" s="105"/>
      <c r="I167" s="105"/>
      <c r="J167" s="105"/>
      <c r="K167" s="105"/>
      <c r="L167" s="395">
        <v>241466.12</v>
      </c>
      <c r="M167" s="389" t="s">
        <v>350</v>
      </c>
      <c r="N167" s="292" t="s">
        <v>414</v>
      </c>
      <c r="O167" s="294">
        <v>1256434.01</v>
      </c>
      <c r="Q167" s="46">
        <v>13</v>
      </c>
    </row>
    <row r="168" spans="1:17" ht="21">
      <c r="A168" s="81">
        <v>7</v>
      </c>
      <c r="B168" s="81"/>
      <c r="C168" s="81" t="s">
        <v>409</v>
      </c>
      <c r="D168" s="83">
        <v>758589.19</v>
      </c>
      <c r="E168" s="105"/>
      <c r="F168" s="105"/>
      <c r="G168" s="105"/>
      <c r="H168" s="105"/>
      <c r="I168" s="105"/>
      <c r="J168" s="105"/>
      <c r="K168" s="105"/>
      <c r="L168" s="395">
        <v>238440.41999999998</v>
      </c>
      <c r="M168" s="389" t="s">
        <v>350</v>
      </c>
      <c r="N168" s="292" t="s">
        <v>415</v>
      </c>
      <c r="O168" s="294">
        <v>367269.6</v>
      </c>
      <c r="Q168" s="46">
        <v>14</v>
      </c>
    </row>
    <row r="169" spans="1:17" ht="21">
      <c r="A169" s="81">
        <v>8</v>
      </c>
      <c r="B169" s="81"/>
      <c r="C169" s="81" t="s">
        <v>410</v>
      </c>
      <c r="D169" s="83">
        <v>877915.68</v>
      </c>
      <c r="E169" s="105"/>
      <c r="F169" s="105"/>
      <c r="G169" s="105"/>
      <c r="H169" s="105"/>
      <c r="I169" s="105"/>
      <c r="J169" s="105"/>
      <c r="K169" s="105"/>
      <c r="L169" s="395">
        <v>238397.74</v>
      </c>
      <c r="M169" s="389" t="s">
        <v>350</v>
      </c>
      <c r="N169" s="292" t="s">
        <v>416</v>
      </c>
      <c r="O169" s="294">
        <v>660165.9</v>
      </c>
      <c r="Q169" s="46">
        <v>15</v>
      </c>
    </row>
    <row r="170" spans="1:17" ht="21">
      <c r="A170" s="81">
        <v>9</v>
      </c>
      <c r="B170" s="81"/>
      <c r="C170" s="81" t="s">
        <v>411</v>
      </c>
      <c r="D170" s="83">
        <v>411097.4</v>
      </c>
      <c r="E170" s="105"/>
      <c r="F170" s="105"/>
      <c r="G170" s="105"/>
      <c r="H170" s="105"/>
      <c r="I170" s="105"/>
      <c r="J170" s="105"/>
      <c r="K170" s="105"/>
      <c r="L170" s="395">
        <v>227318.44</v>
      </c>
      <c r="M170" s="389" t="s">
        <v>350</v>
      </c>
      <c r="N170" s="292" t="s">
        <v>417</v>
      </c>
      <c r="O170" s="294">
        <v>675023.47</v>
      </c>
      <c r="Q170" s="46">
        <v>16</v>
      </c>
    </row>
    <row r="171" spans="1:17" ht="21">
      <c r="A171" s="81">
        <v>10</v>
      </c>
      <c r="B171" s="81"/>
      <c r="C171" s="81" t="s">
        <v>412</v>
      </c>
      <c r="D171" s="83">
        <v>1455304.1</v>
      </c>
      <c r="E171" s="105"/>
      <c r="F171" s="105"/>
      <c r="G171" s="105"/>
      <c r="H171" s="105"/>
      <c r="I171" s="105"/>
      <c r="J171" s="105"/>
      <c r="K171" s="105"/>
      <c r="L171" s="395">
        <v>221349.79</v>
      </c>
      <c r="M171" s="389" t="s">
        <v>350</v>
      </c>
      <c r="N171" s="292" t="s">
        <v>418</v>
      </c>
      <c r="O171" s="294">
        <v>861253.87</v>
      </c>
      <c r="Q171" s="46">
        <v>17</v>
      </c>
    </row>
    <row r="172" spans="1:17" ht="21">
      <c r="A172" s="81">
        <v>11</v>
      </c>
      <c r="B172" s="81"/>
      <c r="C172" s="81" t="s">
        <v>413</v>
      </c>
      <c r="D172" s="83">
        <v>541771.23</v>
      </c>
      <c r="E172" s="105"/>
      <c r="F172" s="105"/>
      <c r="G172" s="105"/>
      <c r="H172" s="105"/>
      <c r="I172" s="105"/>
      <c r="J172" s="105"/>
      <c r="K172" s="105"/>
      <c r="L172" s="395">
        <v>213869.12</v>
      </c>
      <c r="M172" s="389" t="s">
        <v>351</v>
      </c>
      <c r="N172" s="292" t="s">
        <v>520</v>
      </c>
      <c r="O172" s="294">
        <v>213869.12</v>
      </c>
      <c r="Q172" s="46">
        <v>18</v>
      </c>
    </row>
    <row r="173" spans="1:17" ht="21">
      <c r="A173" s="81">
        <v>12</v>
      </c>
      <c r="B173" s="81"/>
      <c r="C173" s="81" t="s">
        <v>414</v>
      </c>
      <c r="D173" s="83">
        <v>1256434.01</v>
      </c>
      <c r="E173" s="105"/>
      <c r="F173" s="105"/>
      <c r="G173" s="105"/>
      <c r="H173" s="105"/>
      <c r="I173" s="105"/>
      <c r="J173" s="105"/>
      <c r="K173" s="105"/>
      <c r="L173" s="395">
        <v>210984.32000000001</v>
      </c>
      <c r="M173" s="389" t="s">
        <v>351</v>
      </c>
      <c r="N173" s="292" t="s">
        <v>521</v>
      </c>
      <c r="O173" s="294">
        <v>558459.31000000006</v>
      </c>
      <c r="Q173" s="46">
        <v>19</v>
      </c>
    </row>
    <row r="174" spans="1:17" ht="21">
      <c r="A174" s="81">
        <v>13</v>
      </c>
      <c r="B174" s="81"/>
      <c r="C174" s="81" t="s">
        <v>415</v>
      </c>
      <c r="D174" s="83">
        <v>367269.6</v>
      </c>
      <c r="E174" s="105"/>
      <c r="F174" s="105"/>
      <c r="G174" s="105"/>
      <c r="H174" s="105"/>
      <c r="I174" s="105"/>
      <c r="J174" s="105"/>
      <c r="K174" s="105"/>
      <c r="L174" s="395">
        <v>204479.57</v>
      </c>
      <c r="M174" s="389" t="s">
        <v>351</v>
      </c>
      <c r="N174" s="292" t="s">
        <v>522</v>
      </c>
      <c r="O174" s="294">
        <v>848939.73</v>
      </c>
      <c r="Q174" s="46">
        <v>20</v>
      </c>
    </row>
    <row r="175" spans="1:17" ht="21">
      <c r="A175" s="81">
        <v>14</v>
      </c>
      <c r="B175" s="81"/>
      <c r="C175" s="81" t="s">
        <v>416</v>
      </c>
      <c r="D175" s="83">
        <v>660165.9</v>
      </c>
      <c r="E175" s="105"/>
      <c r="F175" s="105"/>
      <c r="G175" s="105"/>
      <c r="H175" s="105"/>
      <c r="I175" s="105"/>
      <c r="J175" s="105"/>
      <c r="K175" s="105"/>
      <c r="L175" s="395">
        <v>203674.25</v>
      </c>
      <c r="M175" s="389" t="s">
        <v>351</v>
      </c>
      <c r="N175" s="292" t="s">
        <v>523</v>
      </c>
      <c r="O175" s="294">
        <v>504420.79</v>
      </c>
      <c r="Q175" s="46">
        <v>21</v>
      </c>
    </row>
    <row r="176" spans="1:17" ht="21">
      <c r="A176" s="81">
        <v>15</v>
      </c>
      <c r="B176" s="81"/>
      <c r="C176" s="81" t="s">
        <v>417</v>
      </c>
      <c r="D176" s="83">
        <v>675023.47</v>
      </c>
      <c r="E176" s="105"/>
      <c r="F176" s="105"/>
      <c r="G176" s="105"/>
      <c r="H176" s="105"/>
      <c r="I176" s="105"/>
      <c r="J176" s="105"/>
      <c r="K176" s="105"/>
      <c r="L176" s="395">
        <v>201145.08000000002</v>
      </c>
      <c r="M176" s="389" t="s">
        <v>351</v>
      </c>
      <c r="N176" s="292" t="s">
        <v>524</v>
      </c>
      <c r="O176" s="294">
        <v>570130.6</v>
      </c>
      <c r="Q176" s="46">
        <v>22</v>
      </c>
    </row>
    <row r="177" spans="1:17" ht="21">
      <c r="A177" s="81">
        <v>16</v>
      </c>
      <c r="B177" s="81"/>
      <c r="C177" s="81" t="s">
        <v>418</v>
      </c>
      <c r="D177" s="83">
        <v>861253.87</v>
      </c>
      <c r="E177" s="105"/>
      <c r="F177" s="105"/>
      <c r="G177" s="105"/>
      <c r="H177" s="105"/>
      <c r="I177" s="105"/>
      <c r="J177" s="105"/>
      <c r="K177" s="105"/>
      <c r="L177" s="395">
        <v>199588.96000000002</v>
      </c>
      <c r="M177" s="389" t="s">
        <v>351</v>
      </c>
      <c r="N177" s="292" t="s">
        <v>525</v>
      </c>
      <c r="O177" s="294">
        <v>394949.9</v>
      </c>
      <c r="Q177" s="46">
        <v>23</v>
      </c>
    </row>
    <row r="178" spans="1:17" ht="21">
      <c r="A178" s="81">
        <v>1</v>
      </c>
      <c r="B178" s="81" t="s">
        <v>351</v>
      </c>
      <c r="C178" s="315" t="s">
        <v>520</v>
      </c>
      <c r="D178" s="303">
        <v>213869.12</v>
      </c>
      <c r="E178" s="105"/>
      <c r="F178" s="105"/>
      <c r="G178" s="105"/>
      <c r="H178" s="105"/>
      <c r="I178" s="105"/>
      <c r="J178" s="105"/>
      <c r="K178" s="105"/>
      <c r="L178" s="395">
        <v>189358.42</v>
      </c>
      <c r="M178" s="389" t="s">
        <v>352</v>
      </c>
      <c r="N178" s="292" t="s">
        <v>527</v>
      </c>
      <c r="O178" s="294">
        <v>1620884.74</v>
      </c>
      <c r="Q178" s="46">
        <v>24</v>
      </c>
    </row>
    <row r="179" spans="1:17" ht="21">
      <c r="A179" s="81">
        <v>2</v>
      </c>
      <c r="B179" s="81"/>
      <c r="C179" s="315" t="s">
        <v>521</v>
      </c>
      <c r="D179" s="303">
        <v>558459.31000000006</v>
      </c>
      <c r="E179" s="105"/>
      <c r="F179" s="105"/>
      <c r="G179" s="105"/>
      <c r="H179" s="105"/>
      <c r="I179" s="105"/>
      <c r="J179" s="105"/>
      <c r="K179" s="105"/>
      <c r="L179" s="395">
        <v>181841.74</v>
      </c>
      <c r="M179" s="389" t="s">
        <v>352</v>
      </c>
      <c r="N179" s="292" t="s">
        <v>528</v>
      </c>
      <c r="O179" s="294">
        <v>663946.87</v>
      </c>
      <c r="Q179" s="46">
        <v>25</v>
      </c>
    </row>
    <row r="180" spans="1:17" ht="42">
      <c r="A180" s="81">
        <v>3</v>
      </c>
      <c r="B180" s="81"/>
      <c r="C180" s="315" t="s">
        <v>522</v>
      </c>
      <c r="D180" s="303">
        <v>848939.73</v>
      </c>
      <c r="E180" s="105"/>
      <c r="F180" s="105"/>
      <c r="G180" s="105"/>
      <c r="H180" s="105"/>
      <c r="I180" s="105"/>
      <c r="J180" s="105"/>
      <c r="K180" s="105"/>
      <c r="L180" s="395">
        <v>179889.23</v>
      </c>
      <c r="M180" s="389" t="s">
        <v>352</v>
      </c>
      <c r="N180" s="292" t="s">
        <v>529</v>
      </c>
      <c r="O180" s="294">
        <v>847492.02</v>
      </c>
      <c r="Q180" s="46">
        <v>26</v>
      </c>
    </row>
    <row r="181" spans="1:17" ht="21">
      <c r="A181" s="81">
        <v>4</v>
      </c>
      <c r="B181" s="81"/>
      <c r="C181" s="315" t="s">
        <v>523</v>
      </c>
      <c r="D181" s="303">
        <v>504420.79</v>
      </c>
      <c r="E181" s="105"/>
      <c r="F181" s="105"/>
      <c r="G181" s="105"/>
      <c r="H181" s="105"/>
      <c r="I181" s="105"/>
      <c r="J181" s="105"/>
      <c r="K181" s="105"/>
      <c r="L181" s="395">
        <v>178517.64</v>
      </c>
      <c r="M181" s="389" t="s">
        <v>352</v>
      </c>
      <c r="N181" s="292" t="s">
        <v>530</v>
      </c>
      <c r="O181" s="294">
        <v>872207.42999999993</v>
      </c>
      <c r="Q181" s="46">
        <v>27</v>
      </c>
    </row>
    <row r="182" spans="1:17" ht="21">
      <c r="A182" s="81">
        <v>5</v>
      </c>
      <c r="B182" s="81"/>
      <c r="C182" s="315" t="s">
        <v>524</v>
      </c>
      <c r="D182" s="303">
        <v>570130.6</v>
      </c>
      <c r="E182" s="105"/>
      <c r="F182" s="105"/>
      <c r="G182" s="105"/>
      <c r="H182" s="105"/>
      <c r="I182" s="105"/>
      <c r="J182" s="105"/>
      <c r="K182" s="105"/>
      <c r="L182" s="395">
        <v>178021.06999999998</v>
      </c>
      <c r="M182" s="389" t="s">
        <v>352</v>
      </c>
      <c r="N182" s="292" t="s">
        <v>531</v>
      </c>
      <c r="O182" s="294">
        <v>492833.38</v>
      </c>
      <c r="Q182" s="46">
        <v>28</v>
      </c>
    </row>
    <row r="183" spans="1:17" ht="21">
      <c r="A183" s="81">
        <v>6</v>
      </c>
      <c r="B183" s="81"/>
      <c r="C183" s="315" t="s">
        <v>525</v>
      </c>
      <c r="D183" s="303">
        <v>394949.9</v>
      </c>
      <c r="E183" s="105"/>
      <c r="F183" s="105"/>
      <c r="G183" s="105"/>
      <c r="H183" s="105"/>
      <c r="I183" s="105"/>
      <c r="J183" s="105"/>
      <c r="K183" s="105"/>
      <c r="L183" s="395">
        <v>171929.28</v>
      </c>
      <c r="M183" s="389" t="s">
        <v>352</v>
      </c>
      <c r="N183" s="292" t="s">
        <v>532</v>
      </c>
      <c r="O183" s="294">
        <v>716225.49</v>
      </c>
      <c r="Q183" s="46">
        <v>29</v>
      </c>
    </row>
    <row r="184" spans="1:17" ht="21">
      <c r="A184" s="81">
        <v>1</v>
      </c>
      <c r="B184" s="81" t="s">
        <v>352</v>
      </c>
      <c r="C184" s="81" t="s">
        <v>526</v>
      </c>
      <c r="D184" s="83">
        <v>620041.6399999999</v>
      </c>
      <c r="E184" s="105"/>
      <c r="F184" s="105"/>
      <c r="G184" s="105"/>
      <c r="H184" s="105"/>
      <c r="I184" s="105"/>
      <c r="J184" s="105"/>
      <c r="K184" s="105"/>
      <c r="L184" s="395">
        <v>159267.82999999999</v>
      </c>
      <c r="M184" s="389" t="s">
        <v>352</v>
      </c>
      <c r="N184" s="292" t="s">
        <v>534</v>
      </c>
      <c r="O184" s="294">
        <v>697369.19000000006</v>
      </c>
      <c r="Q184" s="46">
        <v>30</v>
      </c>
    </row>
    <row r="185" spans="1:17" ht="21">
      <c r="A185" s="324">
        <v>2</v>
      </c>
      <c r="B185" s="324"/>
      <c r="C185" s="324" t="s">
        <v>527</v>
      </c>
      <c r="D185" s="66">
        <v>1620884.74</v>
      </c>
      <c r="E185" s="105"/>
      <c r="F185" s="105"/>
      <c r="G185" s="105"/>
      <c r="H185" s="105"/>
      <c r="I185" s="105"/>
      <c r="J185" s="105"/>
      <c r="K185" s="105"/>
      <c r="L185" s="395">
        <v>154108.51</v>
      </c>
      <c r="M185" s="389" t="s">
        <v>352</v>
      </c>
      <c r="N185" s="292" t="s">
        <v>535</v>
      </c>
      <c r="O185" s="294">
        <v>523444.83999999997</v>
      </c>
      <c r="Q185" s="46">
        <v>31</v>
      </c>
    </row>
    <row r="186" spans="1:17" ht="21">
      <c r="A186" s="324">
        <v>3</v>
      </c>
      <c r="B186" s="324"/>
      <c r="C186" s="324" t="s">
        <v>528</v>
      </c>
      <c r="D186" s="66">
        <v>663946.87</v>
      </c>
      <c r="E186" s="105"/>
      <c r="F186" s="105"/>
      <c r="G186" s="105"/>
      <c r="H186" s="105"/>
      <c r="I186" s="105"/>
      <c r="J186" s="105"/>
      <c r="K186" s="105"/>
      <c r="L186" s="395">
        <v>152002.29</v>
      </c>
      <c r="M186" s="389" t="s">
        <v>352</v>
      </c>
      <c r="N186" s="292" t="s">
        <v>536</v>
      </c>
      <c r="O186" s="294">
        <v>646789.36</v>
      </c>
      <c r="Q186" s="46">
        <v>32</v>
      </c>
    </row>
    <row r="187" spans="1:17" ht="21">
      <c r="A187" s="324">
        <v>4</v>
      </c>
      <c r="B187" s="324"/>
      <c r="C187" s="324" t="s">
        <v>529</v>
      </c>
      <c r="D187" s="66">
        <v>847492.02</v>
      </c>
      <c r="E187" s="105"/>
      <c r="F187" s="105"/>
      <c r="G187" s="105"/>
      <c r="H187" s="105"/>
      <c r="I187" s="105"/>
      <c r="J187" s="105"/>
      <c r="K187" s="105"/>
      <c r="L187" s="395">
        <v>146769.79999999999</v>
      </c>
      <c r="M187" s="389" t="s">
        <v>352</v>
      </c>
      <c r="N187" s="292" t="s">
        <v>537</v>
      </c>
      <c r="O187" s="294">
        <v>384721.26</v>
      </c>
      <c r="Q187" s="46">
        <v>33</v>
      </c>
    </row>
    <row r="188" spans="1:17" ht="21">
      <c r="A188" s="324">
        <v>5</v>
      </c>
      <c r="B188" s="324"/>
      <c r="C188" s="324" t="s">
        <v>530</v>
      </c>
      <c r="D188" s="66">
        <v>872207.42999999993</v>
      </c>
      <c r="E188" s="105"/>
      <c r="F188" s="105"/>
      <c r="G188" s="105"/>
      <c r="H188" s="105"/>
      <c r="I188" s="105"/>
      <c r="J188" s="105"/>
      <c r="K188" s="105"/>
      <c r="L188" s="395">
        <v>141155.57999999999</v>
      </c>
      <c r="M188" s="389" t="s">
        <v>353</v>
      </c>
      <c r="N188" s="292" t="s">
        <v>538</v>
      </c>
      <c r="O188" s="294">
        <v>178517.64</v>
      </c>
      <c r="Q188" s="46">
        <v>34</v>
      </c>
    </row>
    <row r="189" spans="1:17" ht="21">
      <c r="A189" s="324">
        <v>6</v>
      </c>
      <c r="B189" s="324"/>
      <c r="C189" s="324" t="s">
        <v>531</v>
      </c>
      <c r="D189" s="66">
        <v>492833.38</v>
      </c>
      <c r="E189" s="105"/>
      <c r="F189" s="105"/>
      <c r="G189" s="105"/>
      <c r="H189" s="105"/>
      <c r="I189" s="105"/>
      <c r="J189" s="105"/>
      <c r="K189" s="105"/>
      <c r="L189" s="395">
        <v>140000.88</v>
      </c>
      <c r="M189" s="389" t="s">
        <v>353</v>
      </c>
      <c r="N189" s="292" t="s">
        <v>539</v>
      </c>
      <c r="O189" s="294">
        <v>86747.75</v>
      </c>
      <c r="Q189" s="46">
        <v>35</v>
      </c>
    </row>
    <row r="190" spans="1:17" ht="21">
      <c r="A190" s="324">
        <v>7</v>
      </c>
      <c r="B190" s="324"/>
      <c r="C190" s="324" t="s">
        <v>532</v>
      </c>
      <c r="D190" s="66">
        <v>716225.49</v>
      </c>
      <c r="E190" s="105"/>
      <c r="F190" s="105"/>
      <c r="G190" s="105"/>
      <c r="H190" s="105"/>
      <c r="I190" s="105"/>
      <c r="J190" s="105"/>
      <c r="K190" s="105"/>
      <c r="L190" s="395">
        <v>139705.01</v>
      </c>
      <c r="M190" s="389" t="s">
        <v>353</v>
      </c>
      <c r="N190" s="292" t="s">
        <v>540</v>
      </c>
      <c r="O190" s="294">
        <v>87132.3</v>
      </c>
      <c r="Q190" s="46">
        <v>36</v>
      </c>
    </row>
    <row r="191" spans="1:17" ht="21">
      <c r="A191" s="324">
        <v>8</v>
      </c>
      <c r="B191" s="324"/>
      <c r="C191" s="324" t="s">
        <v>533</v>
      </c>
      <c r="D191" s="66">
        <v>436832.88</v>
      </c>
      <c r="E191" s="105"/>
      <c r="F191" s="105"/>
      <c r="G191" s="105"/>
      <c r="H191" s="105"/>
      <c r="I191" s="105"/>
      <c r="J191" s="105"/>
      <c r="K191" s="105"/>
      <c r="L191" s="395">
        <v>137214.71</v>
      </c>
      <c r="M191" s="389" t="s">
        <v>353</v>
      </c>
      <c r="N191" s="292" t="s">
        <v>473</v>
      </c>
      <c r="O191" s="294">
        <v>139705.01</v>
      </c>
      <c r="Q191" s="46">
        <v>37</v>
      </c>
    </row>
    <row r="192" spans="1:17" ht="21">
      <c r="A192" s="324">
        <v>9</v>
      </c>
      <c r="B192" s="324"/>
      <c r="C192" s="324" t="s">
        <v>534</v>
      </c>
      <c r="D192" s="66">
        <v>697369.19000000006</v>
      </c>
      <c r="E192" s="105"/>
      <c r="F192" s="105"/>
      <c r="G192" s="105"/>
      <c r="H192" s="105"/>
      <c r="I192" s="105"/>
      <c r="J192" s="105"/>
      <c r="K192" s="105"/>
      <c r="L192" s="395">
        <v>129913.42</v>
      </c>
      <c r="M192" s="389" t="s">
        <v>353</v>
      </c>
      <c r="N192" s="292" t="s">
        <v>541</v>
      </c>
      <c r="O192" s="294">
        <v>204479.57</v>
      </c>
      <c r="Q192" s="46">
        <v>38</v>
      </c>
    </row>
    <row r="193" spans="1:17" ht="21">
      <c r="A193" s="324">
        <v>10</v>
      </c>
      <c r="B193" s="324"/>
      <c r="C193" s="324" t="s">
        <v>535</v>
      </c>
      <c r="D193" s="66">
        <v>523444.83999999997</v>
      </c>
      <c r="E193" s="105"/>
      <c r="F193" s="105"/>
      <c r="G193" s="105"/>
      <c r="H193" s="105"/>
      <c r="I193" s="105"/>
      <c r="J193" s="105"/>
      <c r="K193" s="105"/>
      <c r="L193" s="395">
        <v>124647.31</v>
      </c>
      <c r="M193" s="389" t="s">
        <v>353</v>
      </c>
      <c r="N193" s="292" t="s">
        <v>542</v>
      </c>
      <c r="O193" s="294">
        <v>255675.38999999998</v>
      </c>
      <c r="Q193" s="46">
        <v>39</v>
      </c>
    </row>
    <row r="194" spans="1:17" ht="21">
      <c r="A194" s="324">
        <v>11</v>
      </c>
      <c r="B194" s="324"/>
      <c r="C194" s="324" t="s">
        <v>536</v>
      </c>
      <c r="D194" s="66">
        <v>646789.36</v>
      </c>
      <c r="E194" s="105"/>
      <c r="F194" s="105"/>
      <c r="G194" s="105"/>
      <c r="H194" s="105"/>
      <c r="I194" s="105"/>
      <c r="J194" s="105"/>
      <c r="K194" s="105"/>
      <c r="L194" s="395">
        <v>124437.24</v>
      </c>
      <c r="M194" s="389" t="s">
        <v>353</v>
      </c>
      <c r="N194" s="292" t="s">
        <v>543</v>
      </c>
      <c r="O194" s="294">
        <v>241466.12</v>
      </c>
      <c r="Q194" s="46">
        <v>40</v>
      </c>
    </row>
    <row r="195" spans="1:17" ht="21">
      <c r="A195" s="324">
        <v>12</v>
      </c>
      <c r="B195" s="324"/>
      <c r="C195" s="324" t="s">
        <v>537</v>
      </c>
      <c r="D195" s="66">
        <v>384721.26</v>
      </c>
      <c r="E195" s="105"/>
      <c r="F195" s="105"/>
      <c r="G195" s="105"/>
      <c r="H195" s="105"/>
      <c r="I195" s="105"/>
      <c r="J195" s="105"/>
      <c r="K195" s="105"/>
      <c r="L195" s="395">
        <v>122033.40000000001</v>
      </c>
      <c r="M195" s="389" t="s">
        <v>353</v>
      </c>
      <c r="N195" s="292" t="s">
        <v>544</v>
      </c>
      <c r="O195" s="294">
        <v>45977.58</v>
      </c>
      <c r="Q195" s="46">
        <v>41</v>
      </c>
    </row>
    <row r="196" spans="1:17" ht="21">
      <c r="A196" s="324">
        <v>1</v>
      </c>
      <c r="B196" s="324" t="s">
        <v>353</v>
      </c>
      <c r="C196" s="325" t="s">
        <v>538</v>
      </c>
      <c r="D196" s="316">
        <v>178517.64</v>
      </c>
      <c r="E196" s="105"/>
      <c r="F196" s="105"/>
      <c r="G196" s="105"/>
      <c r="H196" s="105"/>
      <c r="I196" s="105"/>
      <c r="J196" s="105"/>
      <c r="K196" s="105"/>
      <c r="L196" s="395">
        <v>121828.22</v>
      </c>
      <c r="M196" s="389" t="s">
        <v>353</v>
      </c>
      <c r="N196" s="292" t="s">
        <v>546</v>
      </c>
      <c r="O196" s="294">
        <v>268408.99</v>
      </c>
      <c r="Q196" s="46">
        <v>42</v>
      </c>
    </row>
    <row r="197" spans="1:17" ht="21">
      <c r="A197" s="324">
        <v>2</v>
      </c>
      <c r="B197" s="324"/>
      <c r="C197" s="325" t="s">
        <v>539</v>
      </c>
      <c r="D197" s="316">
        <v>86747.75</v>
      </c>
      <c r="E197" s="105"/>
      <c r="F197" s="105"/>
      <c r="G197" s="105"/>
      <c r="H197" s="105"/>
      <c r="I197" s="105"/>
      <c r="J197" s="105"/>
      <c r="K197" s="105"/>
      <c r="L197" s="395">
        <v>112876.61</v>
      </c>
      <c r="M197" s="389" t="s">
        <v>353</v>
      </c>
      <c r="N197" s="292" t="s">
        <v>547</v>
      </c>
      <c r="O197" s="294">
        <v>366479.04</v>
      </c>
      <c r="Q197" s="46">
        <v>43</v>
      </c>
    </row>
    <row r="198" spans="1:17" ht="42">
      <c r="A198" s="324">
        <v>3</v>
      </c>
      <c r="B198" s="324"/>
      <c r="C198" s="325" t="s">
        <v>540</v>
      </c>
      <c r="D198" s="316">
        <v>87132.3</v>
      </c>
      <c r="E198" s="105"/>
      <c r="F198" s="105"/>
      <c r="G198" s="105"/>
      <c r="H198" s="105"/>
      <c r="I198" s="105"/>
      <c r="J198" s="105"/>
      <c r="K198" s="105"/>
      <c r="L198" s="395">
        <v>111984.79</v>
      </c>
      <c r="M198" s="389" t="s">
        <v>353</v>
      </c>
      <c r="N198" s="292" t="s">
        <v>548</v>
      </c>
      <c r="O198" s="294">
        <v>201145.08000000002</v>
      </c>
      <c r="Q198" s="46">
        <v>44</v>
      </c>
    </row>
    <row r="199" spans="1:17" ht="21">
      <c r="A199" s="324">
        <v>4</v>
      </c>
      <c r="B199" s="324"/>
      <c r="C199" s="325" t="s">
        <v>473</v>
      </c>
      <c r="D199" s="316">
        <v>139705.01</v>
      </c>
      <c r="E199" s="105"/>
      <c r="F199" s="105"/>
      <c r="G199" s="105"/>
      <c r="H199" s="105"/>
      <c r="I199" s="105"/>
      <c r="J199" s="105"/>
      <c r="K199" s="105"/>
      <c r="L199" s="395">
        <v>101718.86</v>
      </c>
      <c r="M199" s="389" t="s">
        <v>354</v>
      </c>
      <c r="N199" s="292" t="s">
        <v>375</v>
      </c>
      <c r="O199" s="294">
        <v>358589.31</v>
      </c>
      <c r="Q199" s="46">
        <v>45</v>
      </c>
    </row>
    <row r="200" spans="1:17" ht="21">
      <c r="A200" s="324">
        <v>5</v>
      </c>
      <c r="B200" s="324"/>
      <c r="C200" s="325" t="s">
        <v>541</v>
      </c>
      <c r="D200" s="316">
        <v>204479.57</v>
      </c>
      <c r="E200" s="105"/>
      <c r="F200" s="105"/>
      <c r="G200" s="105"/>
      <c r="H200" s="105"/>
      <c r="I200" s="105"/>
      <c r="J200" s="105"/>
      <c r="K200" s="105"/>
      <c r="L200" s="395">
        <v>100572.41</v>
      </c>
      <c r="M200" s="389" t="s">
        <v>354</v>
      </c>
      <c r="N200" s="292" t="s">
        <v>376</v>
      </c>
      <c r="O200" s="294">
        <v>363447.6</v>
      </c>
      <c r="Q200" s="46">
        <v>46</v>
      </c>
    </row>
    <row r="201" spans="1:17" ht="21">
      <c r="A201" s="324">
        <v>6</v>
      </c>
      <c r="B201" s="324"/>
      <c r="C201" s="325" t="s">
        <v>542</v>
      </c>
      <c r="D201" s="316">
        <v>255675.38999999998</v>
      </c>
      <c r="E201" s="105"/>
      <c r="F201" s="105"/>
      <c r="G201" s="105"/>
      <c r="H201" s="105"/>
      <c r="I201" s="105"/>
      <c r="J201" s="105"/>
      <c r="K201" s="105"/>
      <c r="L201" s="395">
        <v>100356.98000000001</v>
      </c>
      <c r="M201" s="389" t="s">
        <v>354</v>
      </c>
      <c r="N201" s="292" t="s">
        <v>377</v>
      </c>
      <c r="O201" s="294">
        <v>221349.79</v>
      </c>
      <c r="Q201" s="46">
        <v>47</v>
      </c>
    </row>
    <row r="202" spans="1:17" ht="21">
      <c r="A202" s="324">
        <v>7</v>
      </c>
      <c r="B202" s="324"/>
      <c r="C202" s="325" t="s">
        <v>543</v>
      </c>
      <c r="D202" s="316">
        <v>241466.12</v>
      </c>
      <c r="E202" s="105"/>
      <c r="F202" s="105"/>
      <c r="G202" s="105"/>
      <c r="H202" s="105"/>
      <c r="I202" s="105"/>
      <c r="J202" s="105"/>
      <c r="K202" s="105"/>
      <c r="L202" s="395">
        <v>98003.09</v>
      </c>
      <c r="M202" s="389" t="s">
        <v>354</v>
      </c>
      <c r="N202" s="292" t="s">
        <v>378</v>
      </c>
      <c r="O202" s="294">
        <v>121828.22</v>
      </c>
      <c r="Q202" s="46">
        <v>1</v>
      </c>
    </row>
    <row r="203" spans="1:17" ht="21">
      <c r="A203" s="324">
        <v>8</v>
      </c>
      <c r="B203" s="324"/>
      <c r="C203" s="325" t="s">
        <v>544</v>
      </c>
      <c r="D203" s="316">
        <v>45977.58</v>
      </c>
      <c r="E203" s="105"/>
      <c r="F203" s="105"/>
      <c r="G203" s="105"/>
      <c r="H203" s="105"/>
      <c r="I203" s="105"/>
      <c r="J203" s="105"/>
      <c r="K203" s="105"/>
      <c r="L203" s="395">
        <v>97749.13</v>
      </c>
      <c r="M203" s="389" t="s">
        <v>348</v>
      </c>
      <c r="N203" s="284" t="s">
        <v>549</v>
      </c>
      <c r="O203" s="285">
        <v>883313.70000000007</v>
      </c>
      <c r="Q203" s="46">
        <v>2</v>
      </c>
    </row>
    <row r="204" spans="1:17" ht="21">
      <c r="A204" s="324">
        <v>9</v>
      </c>
      <c r="B204" s="324"/>
      <c r="C204" s="325" t="s">
        <v>545</v>
      </c>
      <c r="D204" s="316">
        <v>465145.48</v>
      </c>
      <c r="E204" s="105"/>
      <c r="F204" s="105"/>
      <c r="G204" s="105"/>
      <c r="H204" s="105"/>
      <c r="I204" s="105"/>
      <c r="J204" s="105"/>
      <c r="K204" s="105"/>
      <c r="L204" s="395">
        <v>97653.290000000008</v>
      </c>
      <c r="O204" s="286">
        <f>SUM(O6:O203)</f>
        <v>188574127.38000005</v>
      </c>
      <c r="Q204" s="46">
        <v>3</v>
      </c>
    </row>
    <row r="205" spans="1:17" ht="21">
      <c r="A205" s="324">
        <v>10</v>
      </c>
      <c r="B205" s="324"/>
      <c r="C205" s="325" t="s">
        <v>546</v>
      </c>
      <c r="D205" s="316">
        <v>268408.99</v>
      </c>
      <c r="E205" s="105"/>
      <c r="F205" s="105"/>
      <c r="G205" s="105"/>
      <c r="H205" s="105"/>
      <c r="I205" s="105"/>
      <c r="J205" s="105"/>
      <c r="K205" s="105"/>
      <c r="L205" s="395">
        <v>87132.3</v>
      </c>
      <c r="Q205" s="46">
        <v>4</v>
      </c>
    </row>
    <row r="206" spans="1:17" ht="21">
      <c r="A206" s="324">
        <v>11</v>
      </c>
      <c r="B206" s="324"/>
      <c r="C206" s="325" t="s">
        <v>547</v>
      </c>
      <c r="D206" s="316">
        <v>366479.04</v>
      </c>
      <c r="E206" s="105"/>
      <c r="F206" s="105"/>
      <c r="G206" s="105"/>
      <c r="H206" s="105"/>
      <c r="I206" s="105"/>
      <c r="J206" s="105"/>
      <c r="K206" s="105"/>
      <c r="L206" s="395">
        <v>86747.75</v>
      </c>
      <c r="Q206" s="46">
        <v>5</v>
      </c>
    </row>
    <row r="207" spans="1:17" ht="21">
      <c r="A207" s="324">
        <v>12</v>
      </c>
      <c r="B207" s="324"/>
      <c r="C207" s="325" t="s">
        <v>548</v>
      </c>
      <c r="D207" s="316">
        <v>201145.08000000002</v>
      </c>
      <c r="E207" s="105"/>
      <c r="F207" s="105"/>
      <c r="G207" s="105"/>
      <c r="H207" s="105"/>
      <c r="I207" s="105"/>
      <c r="J207" s="105"/>
      <c r="K207" s="105"/>
      <c r="L207" s="395">
        <v>85821.35</v>
      </c>
      <c r="Q207" s="46">
        <v>6</v>
      </c>
    </row>
    <row r="208" spans="1:17" ht="21">
      <c r="A208" s="324">
        <v>1</v>
      </c>
      <c r="B208" s="324" t="s">
        <v>354</v>
      </c>
      <c r="C208" s="325" t="s">
        <v>375</v>
      </c>
      <c r="D208" s="316">
        <v>358589.31</v>
      </c>
      <c r="E208" s="105"/>
      <c r="F208" s="105"/>
      <c r="G208" s="105"/>
      <c r="H208" s="105"/>
      <c r="I208" s="105"/>
      <c r="J208" s="105"/>
      <c r="K208" s="105"/>
      <c r="L208" s="395">
        <v>66301.73</v>
      </c>
      <c r="Q208" s="46">
        <v>7</v>
      </c>
    </row>
    <row r="209" spans="1:17" ht="21">
      <c r="A209" s="324">
        <v>2</v>
      </c>
      <c r="B209" s="324"/>
      <c r="C209" s="325" t="s">
        <v>376</v>
      </c>
      <c r="D209" s="316">
        <v>363447.6</v>
      </c>
      <c r="E209" s="105"/>
      <c r="F209" s="105"/>
      <c r="G209" s="105"/>
      <c r="H209" s="105"/>
      <c r="I209" s="105"/>
      <c r="J209" s="105"/>
      <c r="K209" s="105"/>
      <c r="L209" s="395">
        <v>45977.58</v>
      </c>
      <c r="Q209" s="46">
        <v>1</v>
      </c>
    </row>
    <row r="210" spans="1:17" ht="21">
      <c r="A210" s="324">
        <v>3</v>
      </c>
      <c r="B210" s="324"/>
      <c r="C210" s="325" t="s">
        <v>377</v>
      </c>
      <c r="D210" s="316">
        <v>221349.79</v>
      </c>
      <c r="E210" s="105"/>
      <c r="F210" s="105"/>
      <c r="G210" s="105"/>
      <c r="H210" s="105"/>
      <c r="I210" s="105"/>
      <c r="J210" s="105"/>
      <c r="K210" s="105"/>
      <c r="L210" s="395">
        <v>41080.210000000006</v>
      </c>
      <c r="Q210" s="46">
        <v>2</v>
      </c>
    </row>
    <row r="211" spans="1:17" ht="21">
      <c r="A211" s="324">
        <v>4</v>
      </c>
      <c r="B211" s="324"/>
      <c r="C211" s="325" t="s">
        <v>378</v>
      </c>
      <c r="D211" s="316">
        <v>121828.22</v>
      </c>
      <c r="E211" s="105"/>
      <c r="F211" s="105"/>
      <c r="G211" s="105"/>
      <c r="H211" s="105"/>
      <c r="I211" s="105"/>
      <c r="J211" s="105"/>
      <c r="K211" s="105"/>
      <c r="L211" s="395">
        <v>38879.769999999997</v>
      </c>
      <c r="Q211" s="46">
        <v>3</v>
      </c>
    </row>
    <row r="212" spans="1:17" ht="38.25" customHeight="1">
      <c r="A212" s="489" t="s">
        <v>153</v>
      </c>
      <c r="B212" s="490"/>
      <c r="C212" s="491"/>
      <c r="D212" s="87" t="e">
        <f>SUM(#REF!,#REF!,#REF!,#REF!,#REF!,#REF!,#REF!,#REF!,#REF!,#REF!,#REF!,#REF!,#REF!,#REF!,#REF!,#REF!)</f>
        <v>#REF!</v>
      </c>
      <c r="E212" s="105"/>
      <c r="F212" s="105"/>
      <c r="G212" s="105"/>
      <c r="H212" s="105"/>
      <c r="I212" s="105"/>
      <c r="J212" s="105"/>
      <c r="K212" s="105"/>
    </row>
  </sheetData>
  <autoFilter ref="A4:K212"/>
  <sortState ref="L6:L211">
    <sortCondition descending="1" ref="L6"/>
  </sortState>
  <mergeCells count="2">
    <mergeCell ref="A212:C212"/>
    <mergeCell ref="F3:K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H480"/>
  <sheetViews>
    <sheetView tabSelected="1" zoomScaleNormal="104" zoomScaleSheetLayoutView="78" workbookViewId="0">
      <selection activeCell="F328" sqref="F328"/>
    </sheetView>
  </sheetViews>
  <sheetFormatPr defaultRowHeight="12.75" outlineLevelRow="5"/>
  <cols>
    <col min="1" max="1" width="9.5703125" style="522" customWidth="1"/>
    <col min="2" max="2" width="9.42578125" style="522" customWidth="1"/>
    <col min="3" max="3" width="8.28515625" style="522" customWidth="1"/>
    <col min="4" max="4" width="8.42578125" style="522" customWidth="1"/>
    <col min="5" max="5" width="8.5703125" style="522" customWidth="1"/>
    <col min="6" max="6" width="39" style="522" customWidth="1"/>
    <col min="7" max="8" width="28.5703125" style="522" customWidth="1"/>
    <col min="9" max="256" width="9.140625" style="522"/>
    <col min="257" max="257" width="9.5703125" style="522" customWidth="1"/>
    <col min="258" max="258" width="9.42578125" style="522" customWidth="1"/>
    <col min="259" max="259" width="8.28515625" style="522" customWidth="1"/>
    <col min="260" max="260" width="8.42578125" style="522" customWidth="1"/>
    <col min="261" max="261" width="8.5703125" style="522" customWidth="1"/>
    <col min="262" max="262" width="39" style="522" customWidth="1"/>
    <col min="263" max="264" width="28.5703125" style="522" customWidth="1"/>
    <col min="265" max="512" width="9.140625" style="522"/>
    <col min="513" max="513" width="9.5703125" style="522" customWidth="1"/>
    <col min="514" max="514" width="9.42578125" style="522" customWidth="1"/>
    <col min="515" max="515" width="8.28515625" style="522" customWidth="1"/>
    <col min="516" max="516" width="8.42578125" style="522" customWidth="1"/>
    <col min="517" max="517" width="8.5703125" style="522" customWidth="1"/>
    <col min="518" max="518" width="39" style="522" customWidth="1"/>
    <col min="519" max="520" width="28.5703125" style="522" customWidth="1"/>
    <col min="521" max="768" width="9.140625" style="522"/>
    <col min="769" max="769" width="9.5703125" style="522" customWidth="1"/>
    <col min="770" max="770" width="9.42578125" style="522" customWidth="1"/>
    <col min="771" max="771" width="8.28515625" style="522" customWidth="1"/>
    <col min="772" max="772" width="8.42578125" style="522" customWidth="1"/>
    <col min="773" max="773" width="8.5703125" style="522" customWidth="1"/>
    <col min="774" max="774" width="39" style="522" customWidth="1"/>
    <col min="775" max="776" width="28.5703125" style="522" customWidth="1"/>
    <col min="777" max="1024" width="9.140625" style="522"/>
    <col min="1025" max="1025" width="9.5703125" style="522" customWidth="1"/>
    <col min="1026" max="1026" width="9.42578125" style="522" customWidth="1"/>
    <col min="1027" max="1027" width="8.28515625" style="522" customWidth="1"/>
    <col min="1028" max="1028" width="8.42578125" style="522" customWidth="1"/>
    <col min="1029" max="1029" width="8.5703125" style="522" customWidth="1"/>
    <col min="1030" max="1030" width="39" style="522" customWidth="1"/>
    <col min="1031" max="1032" width="28.5703125" style="522" customWidth="1"/>
    <col min="1033" max="1280" width="9.140625" style="522"/>
    <col min="1281" max="1281" width="9.5703125" style="522" customWidth="1"/>
    <col min="1282" max="1282" width="9.42578125" style="522" customWidth="1"/>
    <col min="1283" max="1283" width="8.28515625" style="522" customWidth="1"/>
    <col min="1284" max="1284" width="8.42578125" style="522" customWidth="1"/>
    <col min="1285" max="1285" width="8.5703125" style="522" customWidth="1"/>
    <col min="1286" max="1286" width="39" style="522" customWidth="1"/>
    <col min="1287" max="1288" width="28.5703125" style="522" customWidth="1"/>
    <col min="1289" max="1536" width="9.140625" style="522"/>
    <col min="1537" max="1537" width="9.5703125" style="522" customWidth="1"/>
    <col min="1538" max="1538" width="9.42578125" style="522" customWidth="1"/>
    <col min="1539" max="1539" width="8.28515625" style="522" customWidth="1"/>
    <col min="1540" max="1540" width="8.42578125" style="522" customWidth="1"/>
    <col min="1541" max="1541" width="8.5703125" style="522" customWidth="1"/>
    <col min="1542" max="1542" width="39" style="522" customWidth="1"/>
    <col min="1543" max="1544" width="28.5703125" style="522" customWidth="1"/>
    <col min="1545" max="1792" width="9.140625" style="522"/>
    <col min="1793" max="1793" width="9.5703125" style="522" customWidth="1"/>
    <col min="1794" max="1794" width="9.42578125" style="522" customWidth="1"/>
    <col min="1795" max="1795" width="8.28515625" style="522" customWidth="1"/>
    <col min="1796" max="1796" width="8.42578125" style="522" customWidth="1"/>
    <col min="1797" max="1797" width="8.5703125" style="522" customWidth="1"/>
    <col min="1798" max="1798" width="39" style="522" customWidth="1"/>
    <col min="1799" max="1800" width="28.5703125" style="522" customWidth="1"/>
    <col min="1801" max="2048" width="9.140625" style="522"/>
    <col min="2049" max="2049" width="9.5703125" style="522" customWidth="1"/>
    <col min="2050" max="2050" width="9.42578125" style="522" customWidth="1"/>
    <col min="2051" max="2051" width="8.28515625" style="522" customWidth="1"/>
    <col min="2052" max="2052" width="8.42578125" style="522" customWidth="1"/>
    <col min="2053" max="2053" width="8.5703125" style="522" customWidth="1"/>
    <col min="2054" max="2054" width="39" style="522" customWidth="1"/>
    <col min="2055" max="2056" width="28.5703125" style="522" customWidth="1"/>
    <col min="2057" max="2304" width="9.140625" style="522"/>
    <col min="2305" max="2305" width="9.5703125" style="522" customWidth="1"/>
    <col min="2306" max="2306" width="9.42578125" style="522" customWidth="1"/>
    <col min="2307" max="2307" width="8.28515625" style="522" customWidth="1"/>
    <col min="2308" max="2308" width="8.42578125" style="522" customWidth="1"/>
    <col min="2309" max="2309" width="8.5703125" style="522" customWidth="1"/>
    <col min="2310" max="2310" width="39" style="522" customWidth="1"/>
    <col min="2311" max="2312" width="28.5703125" style="522" customWidth="1"/>
    <col min="2313" max="2560" width="9.140625" style="522"/>
    <col min="2561" max="2561" width="9.5703125" style="522" customWidth="1"/>
    <col min="2562" max="2562" width="9.42578125" style="522" customWidth="1"/>
    <col min="2563" max="2563" width="8.28515625" style="522" customWidth="1"/>
    <col min="2564" max="2564" width="8.42578125" style="522" customWidth="1"/>
    <col min="2565" max="2565" width="8.5703125" style="522" customWidth="1"/>
    <col min="2566" max="2566" width="39" style="522" customWidth="1"/>
    <col min="2567" max="2568" width="28.5703125" style="522" customWidth="1"/>
    <col min="2569" max="2816" width="9.140625" style="522"/>
    <col min="2817" max="2817" width="9.5703125" style="522" customWidth="1"/>
    <col min="2818" max="2818" width="9.42578125" style="522" customWidth="1"/>
    <col min="2819" max="2819" width="8.28515625" style="522" customWidth="1"/>
    <col min="2820" max="2820" width="8.42578125" style="522" customWidth="1"/>
    <col min="2821" max="2821" width="8.5703125" style="522" customWidth="1"/>
    <col min="2822" max="2822" width="39" style="522" customWidth="1"/>
    <col min="2823" max="2824" width="28.5703125" style="522" customWidth="1"/>
    <col min="2825" max="3072" width="9.140625" style="522"/>
    <col min="3073" max="3073" width="9.5703125" style="522" customWidth="1"/>
    <col min="3074" max="3074" width="9.42578125" style="522" customWidth="1"/>
    <col min="3075" max="3075" width="8.28515625" style="522" customWidth="1"/>
    <col min="3076" max="3076" width="8.42578125" style="522" customWidth="1"/>
    <col min="3077" max="3077" width="8.5703125" style="522" customWidth="1"/>
    <col min="3078" max="3078" width="39" style="522" customWidth="1"/>
    <col min="3079" max="3080" width="28.5703125" style="522" customWidth="1"/>
    <col min="3081" max="3328" width="9.140625" style="522"/>
    <col min="3329" max="3329" width="9.5703125" style="522" customWidth="1"/>
    <col min="3330" max="3330" width="9.42578125" style="522" customWidth="1"/>
    <col min="3331" max="3331" width="8.28515625" style="522" customWidth="1"/>
    <col min="3332" max="3332" width="8.42578125" style="522" customWidth="1"/>
    <col min="3333" max="3333" width="8.5703125" style="522" customWidth="1"/>
    <col min="3334" max="3334" width="39" style="522" customWidth="1"/>
    <col min="3335" max="3336" width="28.5703125" style="522" customWidth="1"/>
    <col min="3337" max="3584" width="9.140625" style="522"/>
    <col min="3585" max="3585" width="9.5703125" style="522" customWidth="1"/>
    <col min="3586" max="3586" width="9.42578125" style="522" customWidth="1"/>
    <col min="3587" max="3587" width="8.28515625" style="522" customWidth="1"/>
    <col min="3588" max="3588" width="8.42578125" style="522" customWidth="1"/>
    <col min="3589" max="3589" width="8.5703125" style="522" customWidth="1"/>
    <col min="3590" max="3590" width="39" style="522" customWidth="1"/>
    <col min="3591" max="3592" width="28.5703125" style="522" customWidth="1"/>
    <col min="3593" max="3840" width="9.140625" style="522"/>
    <col min="3841" max="3841" width="9.5703125" style="522" customWidth="1"/>
    <col min="3842" max="3842" width="9.42578125" style="522" customWidth="1"/>
    <col min="3843" max="3843" width="8.28515625" style="522" customWidth="1"/>
    <col min="3844" max="3844" width="8.42578125" style="522" customWidth="1"/>
    <col min="3845" max="3845" width="8.5703125" style="522" customWidth="1"/>
    <col min="3846" max="3846" width="39" style="522" customWidth="1"/>
    <col min="3847" max="3848" width="28.5703125" style="522" customWidth="1"/>
    <col min="3849" max="4096" width="9.140625" style="522"/>
    <col min="4097" max="4097" width="9.5703125" style="522" customWidth="1"/>
    <col min="4098" max="4098" width="9.42578125" style="522" customWidth="1"/>
    <col min="4099" max="4099" width="8.28515625" style="522" customWidth="1"/>
    <col min="4100" max="4100" width="8.42578125" style="522" customWidth="1"/>
    <col min="4101" max="4101" width="8.5703125" style="522" customWidth="1"/>
    <col min="4102" max="4102" width="39" style="522" customWidth="1"/>
    <col min="4103" max="4104" width="28.5703125" style="522" customWidth="1"/>
    <col min="4105" max="4352" width="9.140625" style="522"/>
    <col min="4353" max="4353" width="9.5703125" style="522" customWidth="1"/>
    <col min="4354" max="4354" width="9.42578125" style="522" customWidth="1"/>
    <col min="4355" max="4355" width="8.28515625" style="522" customWidth="1"/>
    <col min="4356" max="4356" width="8.42578125" style="522" customWidth="1"/>
    <col min="4357" max="4357" width="8.5703125" style="522" customWidth="1"/>
    <col min="4358" max="4358" width="39" style="522" customWidth="1"/>
    <col min="4359" max="4360" width="28.5703125" style="522" customWidth="1"/>
    <col min="4361" max="4608" width="9.140625" style="522"/>
    <col min="4609" max="4609" width="9.5703125" style="522" customWidth="1"/>
    <col min="4610" max="4610" width="9.42578125" style="522" customWidth="1"/>
    <col min="4611" max="4611" width="8.28515625" style="522" customWidth="1"/>
    <col min="4612" max="4612" width="8.42578125" style="522" customWidth="1"/>
    <col min="4613" max="4613" width="8.5703125" style="522" customWidth="1"/>
    <col min="4614" max="4614" width="39" style="522" customWidth="1"/>
    <col min="4615" max="4616" width="28.5703125" style="522" customWidth="1"/>
    <col min="4617" max="4864" width="9.140625" style="522"/>
    <col min="4865" max="4865" width="9.5703125" style="522" customWidth="1"/>
    <col min="4866" max="4866" width="9.42578125" style="522" customWidth="1"/>
    <col min="4867" max="4867" width="8.28515625" style="522" customWidth="1"/>
    <col min="4868" max="4868" width="8.42578125" style="522" customWidth="1"/>
    <col min="4869" max="4869" width="8.5703125" style="522" customWidth="1"/>
    <col min="4870" max="4870" width="39" style="522" customWidth="1"/>
    <col min="4871" max="4872" width="28.5703125" style="522" customWidth="1"/>
    <col min="4873" max="5120" width="9.140625" style="522"/>
    <col min="5121" max="5121" width="9.5703125" style="522" customWidth="1"/>
    <col min="5122" max="5122" width="9.42578125" style="522" customWidth="1"/>
    <col min="5123" max="5123" width="8.28515625" style="522" customWidth="1"/>
    <col min="5124" max="5124" width="8.42578125" style="522" customWidth="1"/>
    <col min="5125" max="5125" width="8.5703125" style="522" customWidth="1"/>
    <col min="5126" max="5126" width="39" style="522" customWidth="1"/>
    <col min="5127" max="5128" width="28.5703125" style="522" customWidth="1"/>
    <col min="5129" max="5376" width="9.140625" style="522"/>
    <col min="5377" max="5377" width="9.5703125" style="522" customWidth="1"/>
    <col min="5378" max="5378" width="9.42578125" style="522" customWidth="1"/>
    <col min="5379" max="5379" width="8.28515625" style="522" customWidth="1"/>
    <col min="5380" max="5380" width="8.42578125" style="522" customWidth="1"/>
    <col min="5381" max="5381" width="8.5703125" style="522" customWidth="1"/>
    <col min="5382" max="5382" width="39" style="522" customWidth="1"/>
    <col min="5383" max="5384" width="28.5703125" style="522" customWidth="1"/>
    <col min="5385" max="5632" width="9.140625" style="522"/>
    <col min="5633" max="5633" width="9.5703125" style="522" customWidth="1"/>
    <col min="5634" max="5634" width="9.42578125" style="522" customWidth="1"/>
    <col min="5635" max="5635" width="8.28515625" style="522" customWidth="1"/>
    <col min="5636" max="5636" width="8.42578125" style="522" customWidth="1"/>
    <col min="5637" max="5637" width="8.5703125" style="522" customWidth="1"/>
    <col min="5638" max="5638" width="39" style="522" customWidth="1"/>
    <col min="5639" max="5640" width="28.5703125" style="522" customWidth="1"/>
    <col min="5641" max="5888" width="9.140625" style="522"/>
    <col min="5889" max="5889" width="9.5703125" style="522" customWidth="1"/>
    <col min="5890" max="5890" width="9.42578125" style="522" customWidth="1"/>
    <col min="5891" max="5891" width="8.28515625" style="522" customWidth="1"/>
    <col min="5892" max="5892" width="8.42578125" style="522" customWidth="1"/>
    <col min="5893" max="5893" width="8.5703125" style="522" customWidth="1"/>
    <col min="5894" max="5894" width="39" style="522" customWidth="1"/>
    <col min="5895" max="5896" width="28.5703125" style="522" customWidth="1"/>
    <col min="5897" max="6144" width="9.140625" style="522"/>
    <col min="6145" max="6145" width="9.5703125" style="522" customWidth="1"/>
    <col min="6146" max="6146" width="9.42578125" style="522" customWidth="1"/>
    <col min="6147" max="6147" width="8.28515625" style="522" customWidth="1"/>
    <col min="6148" max="6148" width="8.42578125" style="522" customWidth="1"/>
    <col min="6149" max="6149" width="8.5703125" style="522" customWidth="1"/>
    <col min="6150" max="6150" width="39" style="522" customWidth="1"/>
    <col min="6151" max="6152" width="28.5703125" style="522" customWidth="1"/>
    <col min="6153" max="6400" width="9.140625" style="522"/>
    <col min="6401" max="6401" width="9.5703125" style="522" customWidth="1"/>
    <col min="6402" max="6402" width="9.42578125" style="522" customWidth="1"/>
    <col min="6403" max="6403" width="8.28515625" style="522" customWidth="1"/>
    <col min="6404" max="6404" width="8.42578125" style="522" customWidth="1"/>
    <col min="6405" max="6405" width="8.5703125" style="522" customWidth="1"/>
    <col min="6406" max="6406" width="39" style="522" customWidth="1"/>
    <col min="6407" max="6408" width="28.5703125" style="522" customWidth="1"/>
    <col min="6409" max="6656" width="9.140625" style="522"/>
    <col min="6657" max="6657" width="9.5703125" style="522" customWidth="1"/>
    <col min="6658" max="6658" width="9.42578125" style="522" customWidth="1"/>
    <col min="6659" max="6659" width="8.28515625" style="522" customWidth="1"/>
    <col min="6660" max="6660" width="8.42578125" style="522" customWidth="1"/>
    <col min="6661" max="6661" width="8.5703125" style="522" customWidth="1"/>
    <col min="6662" max="6662" width="39" style="522" customWidth="1"/>
    <col min="6663" max="6664" width="28.5703125" style="522" customWidth="1"/>
    <col min="6665" max="6912" width="9.140625" style="522"/>
    <col min="6913" max="6913" width="9.5703125" style="522" customWidth="1"/>
    <col min="6914" max="6914" width="9.42578125" style="522" customWidth="1"/>
    <col min="6915" max="6915" width="8.28515625" style="522" customWidth="1"/>
    <col min="6916" max="6916" width="8.42578125" style="522" customWidth="1"/>
    <col min="6917" max="6917" width="8.5703125" style="522" customWidth="1"/>
    <col min="6918" max="6918" width="39" style="522" customWidth="1"/>
    <col min="6919" max="6920" width="28.5703125" style="522" customWidth="1"/>
    <col min="6921" max="7168" width="9.140625" style="522"/>
    <col min="7169" max="7169" width="9.5703125" style="522" customWidth="1"/>
    <col min="7170" max="7170" width="9.42578125" style="522" customWidth="1"/>
    <col min="7171" max="7171" width="8.28515625" style="522" customWidth="1"/>
    <col min="7172" max="7172" width="8.42578125" style="522" customWidth="1"/>
    <col min="7173" max="7173" width="8.5703125" style="522" customWidth="1"/>
    <col min="7174" max="7174" width="39" style="522" customWidth="1"/>
    <col min="7175" max="7176" width="28.5703125" style="522" customWidth="1"/>
    <col min="7177" max="7424" width="9.140625" style="522"/>
    <col min="7425" max="7425" width="9.5703125" style="522" customWidth="1"/>
    <col min="7426" max="7426" width="9.42578125" style="522" customWidth="1"/>
    <col min="7427" max="7427" width="8.28515625" style="522" customWidth="1"/>
    <col min="7428" max="7428" width="8.42578125" style="522" customWidth="1"/>
    <col min="7429" max="7429" width="8.5703125" style="522" customWidth="1"/>
    <col min="7430" max="7430" width="39" style="522" customWidth="1"/>
    <col min="7431" max="7432" width="28.5703125" style="522" customWidth="1"/>
    <col min="7433" max="7680" width="9.140625" style="522"/>
    <col min="7681" max="7681" width="9.5703125" style="522" customWidth="1"/>
    <col min="7682" max="7682" width="9.42578125" style="522" customWidth="1"/>
    <col min="7683" max="7683" width="8.28515625" style="522" customWidth="1"/>
    <col min="7684" max="7684" width="8.42578125" style="522" customWidth="1"/>
    <col min="7685" max="7685" width="8.5703125" style="522" customWidth="1"/>
    <col min="7686" max="7686" width="39" style="522" customWidth="1"/>
    <col min="7687" max="7688" width="28.5703125" style="522" customWidth="1"/>
    <col min="7689" max="7936" width="9.140625" style="522"/>
    <col min="7937" max="7937" width="9.5703125" style="522" customWidth="1"/>
    <col min="7938" max="7938" width="9.42578125" style="522" customWidth="1"/>
    <col min="7939" max="7939" width="8.28515625" style="522" customWidth="1"/>
    <col min="7940" max="7940" width="8.42578125" style="522" customWidth="1"/>
    <col min="7941" max="7941" width="8.5703125" style="522" customWidth="1"/>
    <col min="7942" max="7942" width="39" style="522" customWidth="1"/>
    <col min="7943" max="7944" width="28.5703125" style="522" customWidth="1"/>
    <col min="7945" max="8192" width="9.140625" style="522"/>
    <col min="8193" max="8193" width="9.5703125" style="522" customWidth="1"/>
    <col min="8194" max="8194" width="9.42578125" style="522" customWidth="1"/>
    <col min="8195" max="8195" width="8.28515625" style="522" customWidth="1"/>
    <col min="8196" max="8196" width="8.42578125" style="522" customWidth="1"/>
    <col min="8197" max="8197" width="8.5703125" style="522" customWidth="1"/>
    <col min="8198" max="8198" width="39" style="522" customWidth="1"/>
    <col min="8199" max="8200" width="28.5703125" style="522" customWidth="1"/>
    <col min="8201" max="8448" width="9.140625" style="522"/>
    <col min="8449" max="8449" width="9.5703125" style="522" customWidth="1"/>
    <col min="8450" max="8450" width="9.42578125" style="522" customWidth="1"/>
    <col min="8451" max="8451" width="8.28515625" style="522" customWidth="1"/>
    <col min="8452" max="8452" width="8.42578125" style="522" customWidth="1"/>
    <col min="8453" max="8453" width="8.5703125" style="522" customWidth="1"/>
    <col min="8454" max="8454" width="39" style="522" customWidth="1"/>
    <col min="8455" max="8456" width="28.5703125" style="522" customWidth="1"/>
    <col min="8457" max="8704" width="9.140625" style="522"/>
    <col min="8705" max="8705" width="9.5703125" style="522" customWidth="1"/>
    <col min="8706" max="8706" width="9.42578125" style="522" customWidth="1"/>
    <col min="8707" max="8707" width="8.28515625" style="522" customWidth="1"/>
    <col min="8708" max="8708" width="8.42578125" style="522" customWidth="1"/>
    <col min="8709" max="8709" width="8.5703125" style="522" customWidth="1"/>
    <col min="8710" max="8710" width="39" style="522" customWidth="1"/>
    <col min="8711" max="8712" width="28.5703125" style="522" customWidth="1"/>
    <col min="8713" max="8960" width="9.140625" style="522"/>
    <col min="8961" max="8961" width="9.5703125" style="522" customWidth="1"/>
    <col min="8962" max="8962" width="9.42578125" style="522" customWidth="1"/>
    <col min="8963" max="8963" width="8.28515625" style="522" customWidth="1"/>
    <col min="8964" max="8964" width="8.42578125" style="522" customWidth="1"/>
    <col min="8965" max="8965" width="8.5703125" style="522" customWidth="1"/>
    <col min="8966" max="8966" width="39" style="522" customWidth="1"/>
    <col min="8967" max="8968" width="28.5703125" style="522" customWidth="1"/>
    <col min="8969" max="9216" width="9.140625" style="522"/>
    <col min="9217" max="9217" width="9.5703125" style="522" customWidth="1"/>
    <col min="9218" max="9218" width="9.42578125" style="522" customWidth="1"/>
    <col min="9219" max="9219" width="8.28515625" style="522" customWidth="1"/>
    <col min="9220" max="9220" width="8.42578125" style="522" customWidth="1"/>
    <col min="9221" max="9221" width="8.5703125" style="522" customWidth="1"/>
    <col min="9222" max="9222" width="39" style="522" customWidth="1"/>
    <col min="9223" max="9224" width="28.5703125" style="522" customWidth="1"/>
    <col min="9225" max="9472" width="9.140625" style="522"/>
    <col min="9473" max="9473" width="9.5703125" style="522" customWidth="1"/>
    <col min="9474" max="9474" width="9.42578125" style="522" customWidth="1"/>
    <col min="9475" max="9475" width="8.28515625" style="522" customWidth="1"/>
    <col min="9476" max="9476" width="8.42578125" style="522" customWidth="1"/>
    <col min="9477" max="9477" width="8.5703125" style="522" customWidth="1"/>
    <col min="9478" max="9478" width="39" style="522" customWidth="1"/>
    <col min="9479" max="9480" width="28.5703125" style="522" customWidth="1"/>
    <col min="9481" max="9728" width="9.140625" style="522"/>
    <col min="9729" max="9729" width="9.5703125" style="522" customWidth="1"/>
    <col min="9730" max="9730" width="9.42578125" style="522" customWidth="1"/>
    <col min="9731" max="9731" width="8.28515625" style="522" customWidth="1"/>
    <col min="9732" max="9732" width="8.42578125" style="522" customWidth="1"/>
    <col min="9733" max="9733" width="8.5703125" style="522" customWidth="1"/>
    <col min="9734" max="9734" width="39" style="522" customWidth="1"/>
    <col min="9735" max="9736" width="28.5703125" style="522" customWidth="1"/>
    <col min="9737" max="9984" width="9.140625" style="522"/>
    <col min="9985" max="9985" width="9.5703125" style="522" customWidth="1"/>
    <col min="9986" max="9986" width="9.42578125" style="522" customWidth="1"/>
    <col min="9987" max="9987" width="8.28515625" style="522" customWidth="1"/>
    <col min="9988" max="9988" width="8.42578125" style="522" customWidth="1"/>
    <col min="9989" max="9989" width="8.5703125" style="522" customWidth="1"/>
    <col min="9990" max="9990" width="39" style="522" customWidth="1"/>
    <col min="9991" max="9992" width="28.5703125" style="522" customWidth="1"/>
    <col min="9993" max="10240" width="9.140625" style="522"/>
    <col min="10241" max="10241" width="9.5703125" style="522" customWidth="1"/>
    <col min="10242" max="10242" width="9.42578125" style="522" customWidth="1"/>
    <col min="10243" max="10243" width="8.28515625" style="522" customWidth="1"/>
    <col min="10244" max="10244" width="8.42578125" style="522" customWidth="1"/>
    <col min="10245" max="10245" width="8.5703125" style="522" customWidth="1"/>
    <col min="10246" max="10246" width="39" style="522" customWidth="1"/>
    <col min="10247" max="10248" width="28.5703125" style="522" customWidth="1"/>
    <col min="10249" max="10496" width="9.140625" style="522"/>
    <col min="10497" max="10497" width="9.5703125" style="522" customWidth="1"/>
    <col min="10498" max="10498" width="9.42578125" style="522" customWidth="1"/>
    <col min="10499" max="10499" width="8.28515625" style="522" customWidth="1"/>
    <col min="10500" max="10500" width="8.42578125" style="522" customWidth="1"/>
    <col min="10501" max="10501" width="8.5703125" style="522" customWidth="1"/>
    <col min="10502" max="10502" width="39" style="522" customWidth="1"/>
    <col min="10503" max="10504" width="28.5703125" style="522" customWidth="1"/>
    <col min="10505" max="10752" width="9.140625" style="522"/>
    <col min="10753" max="10753" width="9.5703125" style="522" customWidth="1"/>
    <col min="10754" max="10754" width="9.42578125" style="522" customWidth="1"/>
    <col min="10755" max="10755" width="8.28515625" style="522" customWidth="1"/>
    <col min="10756" max="10756" width="8.42578125" style="522" customWidth="1"/>
    <col min="10757" max="10757" width="8.5703125" style="522" customWidth="1"/>
    <col min="10758" max="10758" width="39" style="522" customWidth="1"/>
    <col min="10759" max="10760" width="28.5703125" style="522" customWidth="1"/>
    <col min="10761" max="11008" width="9.140625" style="522"/>
    <col min="11009" max="11009" width="9.5703125" style="522" customWidth="1"/>
    <col min="11010" max="11010" width="9.42578125" style="522" customWidth="1"/>
    <col min="11011" max="11011" width="8.28515625" style="522" customWidth="1"/>
    <col min="11012" max="11012" width="8.42578125" style="522" customWidth="1"/>
    <col min="11013" max="11013" width="8.5703125" style="522" customWidth="1"/>
    <col min="11014" max="11014" width="39" style="522" customWidth="1"/>
    <col min="11015" max="11016" width="28.5703125" style="522" customWidth="1"/>
    <col min="11017" max="11264" width="9.140625" style="522"/>
    <col min="11265" max="11265" width="9.5703125" style="522" customWidth="1"/>
    <col min="11266" max="11266" width="9.42578125" style="522" customWidth="1"/>
    <col min="11267" max="11267" width="8.28515625" style="522" customWidth="1"/>
    <col min="11268" max="11268" width="8.42578125" style="522" customWidth="1"/>
    <col min="11269" max="11269" width="8.5703125" style="522" customWidth="1"/>
    <col min="11270" max="11270" width="39" style="522" customWidth="1"/>
    <col min="11271" max="11272" width="28.5703125" style="522" customWidth="1"/>
    <col min="11273" max="11520" width="9.140625" style="522"/>
    <col min="11521" max="11521" width="9.5703125" style="522" customWidth="1"/>
    <col min="11522" max="11522" width="9.42578125" style="522" customWidth="1"/>
    <col min="11523" max="11523" width="8.28515625" style="522" customWidth="1"/>
    <col min="11524" max="11524" width="8.42578125" style="522" customWidth="1"/>
    <col min="11525" max="11525" width="8.5703125" style="522" customWidth="1"/>
    <col min="11526" max="11526" width="39" style="522" customWidth="1"/>
    <col min="11527" max="11528" width="28.5703125" style="522" customWidth="1"/>
    <col min="11529" max="11776" width="9.140625" style="522"/>
    <col min="11777" max="11777" width="9.5703125" style="522" customWidth="1"/>
    <col min="11778" max="11778" width="9.42578125" style="522" customWidth="1"/>
    <col min="11779" max="11779" width="8.28515625" style="522" customWidth="1"/>
    <col min="11780" max="11780" width="8.42578125" style="522" customWidth="1"/>
    <col min="11781" max="11781" width="8.5703125" style="522" customWidth="1"/>
    <col min="11782" max="11782" width="39" style="522" customWidth="1"/>
    <col min="11783" max="11784" width="28.5703125" style="522" customWidth="1"/>
    <col min="11785" max="12032" width="9.140625" style="522"/>
    <col min="12033" max="12033" width="9.5703125" style="522" customWidth="1"/>
    <col min="12034" max="12034" width="9.42578125" style="522" customWidth="1"/>
    <col min="12035" max="12035" width="8.28515625" style="522" customWidth="1"/>
    <col min="12036" max="12036" width="8.42578125" style="522" customWidth="1"/>
    <col min="12037" max="12037" width="8.5703125" style="522" customWidth="1"/>
    <col min="12038" max="12038" width="39" style="522" customWidth="1"/>
    <col min="12039" max="12040" width="28.5703125" style="522" customWidth="1"/>
    <col min="12041" max="12288" width="9.140625" style="522"/>
    <col min="12289" max="12289" width="9.5703125" style="522" customWidth="1"/>
    <col min="12290" max="12290" width="9.42578125" style="522" customWidth="1"/>
    <col min="12291" max="12291" width="8.28515625" style="522" customWidth="1"/>
    <col min="12292" max="12292" width="8.42578125" style="522" customWidth="1"/>
    <col min="12293" max="12293" width="8.5703125" style="522" customWidth="1"/>
    <col min="12294" max="12294" width="39" style="522" customWidth="1"/>
    <col min="12295" max="12296" width="28.5703125" style="522" customWidth="1"/>
    <col min="12297" max="12544" width="9.140625" style="522"/>
    <col min="12545" max="12545" width="9.5703125" style="522" customWidth="1"/>
    <col min="12546" max="12546" width="9.42578125" style="522" customWidth="1"/>
    <col min="12547" max="12547" width="8.28515625" style="522" customWidth="1"/>
    <col min="12548" max="12548" width="8.42578125" style="522" customWidth="1"/>
    <col min="12549" max="12549" width="8.5703125" style="522" customWidth="1"/>
    <col min="12550" max="12550" width="39" style="522" customWidth="1"/>
    <col min="12551" max="12552" width="28.5703125" style="522" customWidth="1"/>
    <col min="12553" max="12800" width="9.140625" style="522"/>
    <col min="12801" max="12801" width="9.5703125" style="522" customWidth="1"/>
    <col min="12802" max="12802" width="9.42578125" style="522" customWidth="1"/>
    <col min="12803" max="12803" width="8.28515625" style="522" customWidth="1"/>
    <col min="12804" max="12804" width="8.42578125" style="522" customWidth="1"/>
    <col min="12805" max="12805" width="8.5703125" style="522" customWidth="1"/>
    <col min="12806" max="12806" width="39" style="522" customWidth="1"/>
    <col min="12807" max="12808" width="28.5703125" style="522" customWidth="1"/>
    <col min="12809" max="13056" width="9.140625" style="522"/>
    <col min="13057" max="13057" width="9.5703125" style="522" customWidth="1"/>
    <col min="13058" max="13058" width="9.42578125" style="522" customWidth="1"/>
    <col min="13059" max="13059" width="8.28515625" style="522" customWidth="1"/>
    <col min="13060" max="13060" width="8.42578125" style="522" customWidth="1"/>
    <col min="13061" max="13061" width="8.5703125" style="522" customWidth="1"/>
    <col min="13062" max="13062" width="39" style="522" customWidth="1"/>
    <col min="13063" max="13064" width="28.5703125" style="522" customWidth="1"/>
    <col min="13065" max="13312" width="9.140625" style="522"/>
    <col min="13313" max="13313" width="9.5703125" style="522" customWidth="1"/>
    <col min="13314" max="13314" width="9.42578125" style="522" customWidth="1"/>
    <col min="13315" max="13315" width="8.28515625" style="522" customWidth="1"/>
    <col min="13316" max="13316" width="8.42578125" style="522" customWidth="1"/>
    <col min="13317" max="13317" width="8.5703125" style="522" customWidth="1"/>
    <col min="13318" max="13318" width="39" style="522" customWidth="1"/>
    <col min="13319" max="13320" width="28.5703125" style="522" customWidth="1"/>
    <col min="13321" max="13568" width="9.140625" style="522"/>
    <col min="13569" max="13569" width="9.5703125" style="522" customWidth="1"/>
    <col min="13570" max="13570" width="9.42578125" style="522" customWidth="1"/>
    <col min="13571" max="13571" width="8.28515625" style="522" customWidth="1"/>
    <col min="13572" max="13572" width="8.42578125" style="522" customWidth="1"/>
    <col min="13573" max="13573" width="8.5703125" style="522" customWidth="1"/>
    <col min="13574" max="13574" width="39" style="522" customWidth="1"/>
    <col min="13575" max="13576" width="28.5703125" style="522" customWidth="1"/>
    <col min="13577" max="13824" width="9.140625" style="522"/>
    <col min="13825" max="13825" width="9.5703125" style="522" customWidth="1"/>
    <col min="13826" max="13826" width="9.42578125" style="522" customWidth="1"/>
    <col min="13827" max="13827" width="8.28515625" style="522" customWidth="1"/>
    <col min="13828" max="13828" width="8.42578125" style="522" customWidth="1"/>
    <col min="13829" max="13829" width="8.5703125" style="522" customWidth="1"/>
    <col min="13830" max="13830" width="39" style="522" customWidth="1"/>
    <col min="13831" max="13832" width="28.5703125" style="522" customWidth="1"/>
    <col min="13833" max="14080" width="9.140625" style="522"/>
    <col min="14081" max="14081" width="9.5703125" style="522" customWidth="1"/>
    <col min="14082" max="14082" width="9.42578125" style="522" customWidth="1"/>
    <col min="14083" max="14083" width="8.28515625" style="522" customWidth="1"/>
    <col min="14084" max="14084" width="8.42578125" style="522" customWidth="1"/>
    <col min="14085" max="14085" width="8.5703125" style="522" customWidth="1"/>
    <col min="14086" max="14086" width="39" style="522" customWidth="1"/>
    <col min="14087" max="14088" width="28.5703125" style="522" customWidth="1"/>
    <col min="14089" max="14336" width="9.140625" style="522"/>
    <col min="14337" max="14337" width="9.5703125" style="522" customWidth="1"/>
    <col min="14338" max="14338" width="9.42578125" style="522" customWidth="1"/>
    <col min="14339" max="14339" width="8.28515625" style="522" customWidth="1"/>
    <col min="14340" max="14340" width="8.42578125" style="522" customWidth="1"/>
    <col min="14341" max="14341" width="8.5703125" style="522" customWidth="1"/>
    <col min="14342" max="14342" width="39" style="522" customWidth="1"/>
    <col min="14343" max="14344" width="28.5703125" style="522" customWidth="1"/>
    <col min="14345" max="14592" width="9.140625" style="522"/>
    <col min="14593" max="14593" width="9.5703125" style="522" customWidth="1"/>
    <col min="14594" max="14594" width="9.42578125" style="522" customWidth="1"/>
    <col min="14595" max="14595" width="8.28515625" style="522" customWidth="1"/>
    <col min="14596" max="14596" width="8.42578125" style="522" customWidth="1"/>
    <col min="14597" max="14597" width="8.5703125" style="522" customWidth="1"/>
    <col min="14598" max="14598" width="39" style="522" customWidth="1"/>
    <col min="14599" max="14600" width="28.5703125" style="522" customWidth="1"/>
    <col min="14601" max="14848" width="9.140625" style="522"/>
    <col min="14849" max="14849" width="9.5703125" style="522" customWidth="1"/>
    <col min="14850" max="14850" width="9.42578125" style="522" customWidth="1"/>
    <col min="14851" max="14851" width="8.28515625" style="522" customWidth="1"/>
    <col min="14852" max="14852" width="8.42578125" style="522" customWidth="1"/>
    <col min="14853" max="14853" width="8.5703125" style="522" customWidth="1"/>
    <col min="14854" max="14854" width="39" style="522" customWidth="1"/>
    <col min="14855" max="14856" width="28.5703125" style="522" customWidth="1"/>
    <col min="14857" max="15104" width="9.140625" style="522"/>
    <col min="15105" max="15105" width="9.5703125" style="522" customWidth="1"/>
    <col min="15106" max="15106" width="9.42578125" style="522" customWidth="1"/>
    <col min="15107" max="15107" width="8.28515625" style="522" customWidth="1"/>
    <col min="15108" max="15108" width="8.42578125" style="522" customWidth="1"/>
    <col min="15109" max="15109" width="8.5703125" style="522" customWidth="1"/>
    <col min="15110" max="15110" width="39" style="522" customWidth="1"/>
    <col min="15111" max="15112" width="28.5703125" style="522" customWidth="1"/>
    <col min="15113" max="15360" width="9.140625" style="522"/>
    <col min="15361" max="15361" width="9.5703125" style="522" customWidth="1"/>
    <col min="15362" max="15362" width="9.42578125" style="522" customWidth="1"/>
    <col min="15363" max="15363" width="8.28515625" style="522" customWidth="1"/>
    <col min="15364" max="15364" width="8.42578125" style="522" customWidth="1"/>
    <col min="15365" max="15365" width="8.5703125" style="522" customWidth="1"/>
    <col min="15366" max="15366" width="39" style="522" customWidth="1"/>
    <col min="15367" max="15368" width="28.5703125" style="522" customWidth="1"/>
    <col min="15369" max="15616" width="9.140625" style="522"/>
    <col min="15617" max="15617" width="9.5703125" style="522" customWidth="1"/>
    <col min="15618" max="15618" width="9.42578125" style="522" customWidth="1"/>
    <col min="15619" max="15619" width="8.28515625" style="522" customWidth="1"/>
    <col min="15620" max="15620" width="8.42578125" style="522" customWidth="1"/>
    <col min="15621" max="15621" width="8.5703125" style="522" customWidth="1"/>
    <col min="15622" max="15622" width="39" style="522" customWidth="1"/>
    <col min="15623" max="15624" width="28.5703125" style="522" customWidth="1"/>
    <col min="15625" max="15872" width="9.140625" style="522"/>
    <col min="15873" max="15873" width="9.5703125" style="522" customWidth="1"/>
    <col min="15874" max="15874" width="9.42578125" style="522" customWidth="1"/>
    <col min="15875" max="15875" width="8.28515625" style="522" customWidth="1"/>
    <col min="15876" max="15876" width="8.42578125" style="522" customWidth="1"/>
    <col min="15877" max="15877" width="8.5703125" style="522" customWidth="1"/>
    <col min="15878" max="15878" width="39" style="522" customWidth="1"/>
    <col min="15879" max="15880" width="28.5703125" style="522" customWidth="1"/>
    <col min="15881" max="16128" width="9.140625" style="522"/>
    <col min="16129" max="16129" width="9.5703125" style="522" customWidth="1"/>
    <col min="16130" max="16130" width="9.42578125" style="522" customWidth="1"/>
    <col min="16131" max="16131" width="8.28515625" style="522" customWidth="1"/>
    <col min="16132" max="16132" width="8.42578125" style="522" customWidth="1"/>
    <col min="16133" max="16133" width="8.5703125" style="522" customWidth="1"/>
    <col min="16134" max="16134" width="39" style="522" customWidth="1"/>
    <col min="16135" max="16136" width="28.5703125" style="522" customWidth="1"/>
    <col min="16137" max="16384" width="9.140625" style="522"/>
  </cols>
  <sheetData>
    <row r="1" spans="1:8" ht="12.75" customHeight="1">
      <c r="A1" s="521" t="s">
        <v>660</v>
      </c>
      <c r="B1" s="521" t="s">
        <v>661</v>
      </c>
      <c r="C1" s="521" t="s">
        <v>662</v>
      </c>
      <c r="D1" s="521" t="s">
        <v>663</v>
      </c>
      <c r="E1" s="521" t="s">
        <v>664</v>
      </c>
      <c r="F1" s="521" t="s">
        <v>665</v>
      </c>
      <c r="G1" s="521" t="s">
        <v>666</v>
      </c>
    </row>
    <row r="2" spans="1:8" ht="17.25" hidden="1" customHeight="1" outlineLevel="5">
      <c r="C2" s="522" t="s">
        <v>342</v>
      </c>
      <c r="E2" s="523" t="s">
        <v>667</v>
      </c>
      <c r="F2" s="523" t="s">
        <v>668</v>
      </c>
      <c r="G2" s="524">
        <v>26844852</v>
      </c>
    </row>
    <row r="3" spans="1:8" ht="17.25" hidden="1" customHeight="1" outlineLevel="5">
      <c r="E3" s="523" t="s">
        <v>669</v>
      </c>
      <c r="F3" s="523" t="s">
        <v>670</v>
      </c>
      <c r="G3" s="524">
        <v>215550</v>
      </c>
    </row>
    <row r="4" spans="1:8" ht="17.25" hidden="1" customHeight="1" outlineLevel="5">
      <c r="E4" s="523" t="s">
        <v>671</v>
      </c>
      <c r="F4" s="523" t="s">
        <v>672</v>
      </c>
      <c r="G4" s="524">
        <v>1241953.02</v>
      </c>
    </row>
    <row r="5" spans="1:8" ht="17.25" hidden="1" customHeight="1" outlineLevel="5">
      <c r="E5" s="523" t="s">
        <v>673</v>
      </c>
      <c r="F5" s="523" t="s">
        <v>674</v>
      </c>
      <c r="G5" s="524">
        <v>5791102.6299999999</v>
      </c>
    </row>
    <row r="6" spans="1:8" ht="17.25" hidden="1" customHeight="1" outlineLevel="5">
      <c r="E6" s="523" t="s">
        <v>675</v>
      </c>
      <c r="F6" s="523" t="s">
        <v>676</v>
      </c>
      <c r="G6" s="524">
        <v>4759454.29</v>
      </c>
    </row>
    <row r="7" spans="1:8" ht="17.25" hidden="1" customHeight="1" outlineLevel="5">
      <c r="E7" s="523" t="s">
        <v>677</v>
      </c>
      <c r="F7" s="523" t="s">
        <v>678</v>
      </c>
      <c r="G7" s="524">
        <v>77971</v>
      </c>
    </row>
    <row r="8" spans="1:8" ht="17.25" hidden="1" customHeight="1" outlineLevel="5">
      <c r="E8" s="523" t="s">
        <v>679</v>
      </c>
      <c r="F8" s="523" t="s">
        <v>680</v>
      </c>
      <c r="G8" s="524">
        <v>5161474</v>
      </c>
    </row>
    <row r="9" spans="1:8" ht="17.25" hidden="1" customHeight="1" outlineLevel="5">
      <c r="E9" s="523" t="s">
        <v>681</v>
      </c>
      <c r="F9" s="523" t="s">
        <v>682</v>
      </c>
      <c r="G9" s="524">
        <v>31603991.170000002</v>
      </c>
    </row>
    <row r="10" spans="1:8" ht="17.25" hidden="1" customHeight="1" outlineLevel="5">
      <c r="E10" s="523" t="s">
        <v>683</v>
      </c>
      <c r="F10" s="523" t="s">
        <v>684</v>
      </c>
      <c r="G10" s="524">
        <v>3263929.59</v>
      </c>
    </row>
    <row r="11" spans="1:8" ht="15.75" hidden="1" customHeight="1" outlineLevel="4">
      <c r="G11" s="525" t="s">
        <v>685</v>
      </c>
      <c r="H11" s="525">
        <f>SUM($G$2:$G$10)</f>
        <v>78960277.700000003</v>
      </c>
    </row>
    <row r="12" spans="1:8" ht="17.25" hidden="1" customHeight="1" outlineLevel="5">
      <c r="E12" s="523" t="s">
        <v>686</v>
      </c>
      <c r="F12" s="523" t="s">
        <v>687</v>
      </c>
      <c r="G12" s="524">
        <v>-8610518.7599999998</v>
      </c>
    </row>
    <row r="13" spans="1:8" ht="17.25" hidden="1" customHeight="1" outlineLevel="5">
      <c r="E13" s="523" t="s">
        <v>688</v>
      </c>
      <c r="F13" s="523" t="s">
        <v>689</v>
      </c>
      <c r="G13" s="524">
        <v>-3015459.52</v>
      </c>
    </row>
    <row r="14" spans="1:8" ht="17.25" hidden="1" customHeight="1" outlineLevel="5">
      <c r="E14" s="523" t="s">
        <v>690</v>
      </c>
      <c r="F14" s="523" t="s">
        <v>691</v>
      </c>
      <c r="G14" s="524">
        <v>-3488442.5</v>
      </c>
    </row>
    <row r="15" spans="1:8" ht="17.25" hidden="1" customHeight="1" outlineLevel="5">
      <c r="E15" s="523" t="s">
        <v>692</v>
      </c>
      <c r="F15" s="523" t="s">
        <v>693</v>
      </c>
      <c r="G15" s="524">
        <v>-32012024.5</v>
      </c>
    </row>
    <row r="16" spans="1:8" ht="17.25" hidden="1" customHeight="1" outlineLevel="5">
      <c r="E16" s="523" t="s">
        <v>694</v>
      </c>
      <c r="F16" s="523" t="s">
        <v>695</v>
      </c>
      <c r="G16" s="524">
        <v>-7021902.7800000003</v>
      </c>
    </row>
    <row r="17" spans="3:8" ht="17.25" hidden="1" customHeight="1" outlineLevel="5">
      <c r="E17" s="523" t="s">
        <v>696</v>
      </c>
      <c r="F17" s="523" t="s">
        <v>697</v>
      </c>
      <c r="G17" s="524">
        <v>-12659595</v>
      </c>
    </row>
    <row r="18" spans="3:8" ht="17.25" hidden="1" customHeight="1" outlineLevel="5">
      <c r="E18" s="523" t="s">
        <v>698</v>
      </c>
      <c r="F18" s="523" t="s">
        <v>699</v>
      </c>
      <c r="G18" s="524">
        <v>-894170.61</v>
      </c>
    </row>
    <row r="19" spans="3:8" ht="17.25" hidden="1" customHeight="1" outlineLevel="5">
      <c r="E19" s="523" t="s">
        <v>700</v>
      </c>
      <c r="F19" s="523" t="s">
        <v>701</v>
      </c>
      <c r="G19" s="524">
        <v>-2231952.5499999998</v>
      </c>
    </row>
    <row r="20" spans="3:8" ht="17.25" hidden="1" customHeight="1" outlineLevel="5">
      <c r="E20" s="523" t="s">
        <v>702</v>
      </c>
      <c r="F20" s="523" t="s">
        <v>703</v>
      </c>
      <c r="G20" s="524">
        <v>-2876614.63</v>
      </c>
    </row>
    <row r="21" spans="3:8" ht="17.25" hidden="1" customHeight="1" outlineLevel="5">
      <c r="E21" s="523" t="s">
        <v>704</v>
      </c>
      <c r="F21" s="523" t="s">
        <v>705</v>
      </c>
      <c r="G21" s="524">
        <v>-3113899.46</v>
      </c>
    </row>
    <row r="22" spans="3:8" ht="17.25" hidden="1" customHeight="1" outlineLevel="5">
      <c r="E22" s="523" t="s">
        <v>706</v>
      </c>
      <c r="F22" s="523" t="s">
        <v>707</v>
      </c>
      <c r="G22" s="524">
        <v>-4221490.6100000003</v>
      </c>
    </row>
    <row r="23" spans="3:8" ht="17.25" hidden="1" customHeight="1" outlineLevel="5">
      <c r="E23" s="523" t="s">
        <v>708</v>
      </c>
      <c r="F23" s="523" t="s">
        <v>709</v>
      </c>
      <c r="G23" s="524">
        <v>-3879410.22</v>
      </c>
    </row>
    <row r="24" spans="3:8" ht="15.75" hidden="1" customHeight="1" outlineLevel="4">
      <c r="G24" s="525" t="s">
        <v>685</v>
      </c>
      <c r="H24" s="525">
        <f>SUM($G$12:$G$23)</f>
        <v>-84025481.139999986</v>
      </c>
    </row>
    <row r="25" spans="3:8" ht="15.75" hidden="1" customHeight="1" outlineLevel="3">
      <c r="G25" s="526" t="s">
        <v>710</v>
      </c>
      <c r="H25" s="526">
        <f>SUM($G$2:$G$24)</f>
        <v>-5065203.4399999995</v>
      </c>
    </row>
    <row r="26" spans="3:8" ht="17.25" hidden="1" customHeight="1" outlineLevel="5">
      <c r="E26" s="523" t="s">
        <v>711</v>
      </c>
      <c r="F26" s="523" t="s">
        <v>712</v>
      </c>
      <c r="G26" s="524">
        <v>9941503.5099999998</v>
      </c>
    </row>
    <row r="27" spans="3:8" ht="15.75" hidden="1" customHeight="1" outlineLevel="4">
      <c r="G27" s="525" t="s">
        <v>685</v>
      </c>
      <c r="H27" s="525">
        <f>SUM($G$25:$G$26)</f>
        <v>9941503.5099999998</v>
      </c>
    </row>
    <row r="28" spans="3:8" ht="15.75" hidden="1" customHeight="1" outlineLevel="3">
      <c r="G28" s="526" t="s">
        <v>710</v>
      </c>
      <c r="H28" s="526">
        <f>SUM($G$26:$G$27)</f>
        <v>9941503.5099999998</v>
      </c>
    </row>
    <row r="29" spans="3:8" ht="17.25" customHeight="1" outlineLevel="5">
      <c r="C29" s="522" t="s">
        <v>342</v>
      </c>
      <c r="E29" s="523" t="s">
        <v>713</v>
      </c>
      <c r="F29" s="523" t="s">
        <v>714</v>
      </c>
      <c r="G29" s="524">
        <v>8364094.7699999996</v>
      </c>
    </row>
    <row r="30" spans="3:8" ht="15.75" hidden="1" customHeight="1" outlineLevel="4">
      <c r="G30" s="525" t="s">
        <v>685</v>
      </c>
      <c r="H30" s="525">
        <f>SUM($G$28:$G$29)</f>
        <v>8364094.7699999996</v>
      </c>
    </row>
    <row r="31" spans="3:8" ht="15.75" hidden="1" customHeight="1" outlineLevel="3">
      <c r="G31" s="526" t="s">
        <v>710</v>
      </c>
      <c r="H31" s="526">
        <f>SUM($G$29:$G$30)</f>
        <v>8364094.7699999996</v>
      </c>
    </row>
    <row r="32" spans="3:8" ht="17.25" hidden="1" customHeight="1" outlineLevel="5">
      <c r="E32" s="523" t="s">
        <v>667</v>
      </c>
      <c r="F32" s="523" t="s">
        <v>668</v>
      </c>
      <c r="G32" s="524">
        <v>24581342.149999999</v>
      </c>
    </row>
    <row r="33" spans="5:8" ht="17.25" hidden="1" customHeight="1" outlineLevel="5">
      <c r="E33" s="523" t="s">
        <v>669</v>
      </c>
      <c r="F33" s="523" t="s">
        <v>670</v>
      </c>
      <c r="G33" s="524">
        <v>36150</v>
      </c>
    </row>
    <row r="34" spans="5:8" ht="17.25" hidden="1" customHeight="1" outlineLevel="5">
      <c r="E34" s="523" t="s">
        <v>671</v>
      </c>
      <c r="F34" s="523" t="s">
        <v>672</v>
      </c>
      <c r="G34" s="524">
        <v>739239.99</v>
      </c>
    </row>
    <row r="35" spans="5:8" ht="17.25" hidden="1" customHeight="1" outlineLevel="5">
      <c r="E35" s="523" t="s">
        <v>673</v>
      </c>
      <c r="F35" s="523" t="s">
        <v>674</v>
      </c>
      <c r="G35" s="524">
        <v>4424826.34</v>
      </c>
    </row>
    <row r="36" spans="5:8" ht="17.25" hidden="1" customHeight="1" outlineLevel="5">
      <c r="E36" s="523" t="s">
        <v>675</v>
      </c>
      <c r="F36" s="523" t="s">
        <v>676</v>
      </c>
      <c r="G36" s="524">
        <v>2464560.2599999998</v>
      </c>
    </row>
    <row r="37" spans="5:8" ht="17.25" hidden="1" customHeight="1" outlineLevel="5">
      <c r="E37" s="523" t="s">
        <v>677</v>
      </c>
      <c r="F37" s="523" t="s">
        <v>678</v>
      </c>
      <c r="G37" s="524">
        <v>410482.5</v>
      </c>
    </row>
    <row r="38" spans="5:8" ht="17.25" hidden="1" customHeight="1" outlineLevel="5">
      <c r="E38" s="523" t="s">
        <v>679</v>
      </c>
      <c r="F38" s="523" t="s">
        <v>680</v>
      </c>
      <c r="G38" s="524">
        <v>4249177.4800000004</v>
      </c>
    </row>
    <row r="39" spans="5:8" ht="17.25" hidden="1" customHeight="1" outlineLevel="5">
      <c r="E39" s="523" t="s">
        <v>681</v>
      </c>
      <c r="F39" s="523" t="s">
        <v>682</v>
      </c>
      <c r="G39" s="524">
        <v>31109101.949999999</v>
      </c>
    </row>
    <row r="40" spans="5:8" ht="17.25" hidden="1" customHeight="1" outlineLevel="5">
      <c r="E40" s="523" t="s">
        <v>683</v>
      </c>
      <c r="F40" s="523" t="s">
        <v>684</v>
      </c>
      <c r="G40" s="524">
        <v>6851161.9500000002</v>
      </c>
    </row>
    <row r="41" spans="5:8" ht="15.75" hidden="1" customHeight="1" outlineLevel="4">
      <c r="G41" s="525" t="s">
        <v>685</v>
      </c>
      <c r="H41" s="525">
        <f>SUM($G$31:$G$40)</f>
        <v>74866042.620000005</v>
      </c>
    </row>
    <row r="42" spans="5:8" ht="17.25" hidden="1" customHeight="1" outlineLevel="5">
      <c r="E42" s="523" t="s">
        <v>686</v>
      </c>
      <c r="F42" s="523" t="s">
        <v>687</v>
      </c>
      <c r="G42" s="524">
        <v>-8566378.4299999997</v>
      </c>
    </row>
    <row r="43" spans="5:8" ht="17.25" hidden="1" customHeight="1" outlineLevel="5">
      <c r="E43" s="523" t="s">
        <v>688</v>
      </c>
      <c r="F43" s="523" t="s">
        <v>689</v>
      </c>
      <c r="G43" s="524">
        <v>-3044459.29</v>
      </c>
    </row>
    <row r="44" spans="5:8" ht="17.25" hidden="1" customHeight="1" outlineLevel="5">
      <c r="E44" s="523" t="s">
        <v>690</v>
      </c>
      <c r="F44" s="523" t="s">
        <v>691</v>
      </c>
      <c r="G44" s="524">
        <v>-1990980</v>
      </c>
    </row>
    <row r="45" spans="5:8" ht="17.25" hidden="1" customHeight="1" outlineLevel="5">
      <c r="E45" s="523" t="s">
        <v>692</v>
      </c>
      <c r="F45" s="523" t="s">
        <v>693</v>
      </c>
      <c r="G45" s="524">
        <v>-30846305.09</v>
      </c>
    </row>
    <row r="46" spans="5:8" ht="17.25" hidden="1" customHeight="1" outlineLevel="5">
      <c r="E46" s="523" t="s">
        <v>694</v>
      </c>
      <c r="F46" s="523" t="s">
        <v>695</v>
      </c>
      <c r="G46" s="524">
        <v>-4386042.62</v>
      </c>
    </row>
    <row r="47" spans="5:8" ht="17.25" hidden="1" customHeight="1" outlineLevel="5">
      <c r="E47" s="523" t="s">
        <v>696</v>
      </c>
      <c r="F47" s="523" t="s">
        <v>697</v>
      </c>
      <c r="G47" s="524">
        <v>-8868895.0899999999</v>
      </c>
    </row>
    <row r="48" spans="5:8" ht="17.25" hidden="1" customHeight="1" outlineLevel="5">
      <c r="E48" s="523" t="s">
        <v>698</v>
      </c>
      <c r="F48" s="523" t="s">
        <v>699</v>
      </c>
      <c r="G48" s="524">
        <v>-735351.91</v>
      </c>
    </row>
    <row r="49" spans="3:8" ht="17.25" hidden="1" customHeight="1" outlineLevel="5">
      <c r="E49" s="523" t="s">
        <v>700</v>
      </c>
      <c r="F49" s="523" t="s">
        <v>701</v>
      </c>
      <c r="G49" s="524">
        <v>-821994.34</v>
      </c>
    </row>
    <row r="50" spans="3:8" ht="17.25" hidden="1" customHeight="1" outlineLevel="5">
      <c r="E50" s="523" t="s">
        <v>702</v>
      </c>
      <c r="F50" s="523" t="s">
        <v>703</v>
      </c>
      <c r="G50" s="524">
        <v>-1969996.51</v>
      </c>
    </row>
    <row r="51" spans="3:8" ht="17.25" hidden="1" customHeight="1" outlineLevel="5">
      <c r="E51" s="523" t="s">
        <v>704</v>
      </c>
      <c r="F51" s="523" t="s">
        <v>705</v>
      </c>
      <c r="G51" s="524">
        <v>-3380242.42</v>
      </c>
    </row>
    <row r="52" spans="3:8" ht="17.25" hidden="1" customHeight="1" outlineLevel="5">
      <c r="E52" s="523" t="s">
        <v>706</v>
      </c>
      <c r="F52" s="523" t="s">
        <v>707</v>
      </c>
      <c r="G52" s="524">
        <v>-3698991.86</v>
      </c>
    </row>
    <row r="53" spans="3:8" ht="17.25" hidden="1" customHeight="1" outlineLevel="5">
      <c r="E53" s="523" t="s">
        <v>708</v>
      </c>
      <c r="F53" s="523" t="s">
        <v>709</v>
      </c>
      <c r="G53" s="524">
        <v>-4638071.0199999996</v>
      </c>
    </row>
    <row r="54" spans="3:8" ht="15.75" hidden="1" customHeight="1" outlineLevel="4">
      <c r="G54" s="525" t="s">
        <v>685</v>
      </c>
      <c r="H54" s="525">
        <f>SUM($G$42:$G$53)</f>
        <v>-72947708.579999998</v>
      </c>
    </row>
    <row r="55" spans="3:8" ht="15.75" hidden="1" customHeight="1" outlineLevel="3">
      <c r="G55" s="526" t="s">
        <v>710</v>
      </c>
      <c r="H55" s="526">
        <f>SUM($G$32:$G$54)</f>
        <v>1918334.0400000066</v>
      </c>
    </row>
    <row r="56" spans="3:8" ht="17.25" hidden="1" customHeight="1" outlineLevel="5">
      <c r="E56" s="523" t="s">
        <v>711</v>
      </c>
      <c r="F56" s="523" t="s">
        <v>712</v>
      </c>
      <c r="G56" s="524">
        <v>23324555.399999999</v>
      </c>
    </row>
    <row r="57" spans="3:8" ht="15.75" hidden="1" customHeight="1" outlineLevel="4">
      <c r="G57" s="525" t="s">
        <v>685</v>
      </c>
      <c r="H57" s="525">
        <f>SUM($G$55:$G$56)</f>
        <v>23324555.399999999</v>
      </c>
    </row>
    <row r="58" spans="3:8" ht="15.75" hidden="1" customHeight="1" outlineLevel="3">
      <c r="G58" s="526" t="s">
        <v>710</v>
      </c>
      <c r="H58" s="526">
        <f>SUM($G$56:$G$57)</f>
        <v>23324555.399999999</v>
      </c>
    </row>
    <row r="59" spans="3:8" ht="17.25" customHeight="1" outlineLevel="5">
      <c r="C59" s="522" t="s">
        <v>715</v>
      </c>
      <c r="E59" s="523" t="s">
        <v>713</v>
      </c>
      <c r="F59" s="523" t="s">
        <v>714</v>
      </c>
      <c r="G59" s="524">
        <v>22142041.359999999</v>
      </c>
    </row>
    <row r="60" spans="3:8" ht="15.75" hidden="1" customHeight="1" outlineLevel="4">
      <c r="G60" s="525" t="s">
        <v>685</v>
      </c>
      <c r="H60" s="525">
        <f>SUM($G$58:$G$59)</f>
        <v>22142041.359999999</v>
      </c>
    </row>
    <row r="61" spans="3:8" ht="15.75" hidden="1" customHeight="1" outlineLevel="3">
      <c r="G61" s="526" t="s">
        <v>710</v>
      </c>
      <c r="H61" s="526">
        <f>SUM($G$59:$G$60)</f>
        <v>22142041.359999999</v>
      </c>
    </row>
    <row r="62" spans="3:8" ht="17.25" hidden="1" customHeight="1" outlineLevel="5">
      <c r="E62" s="523" t="s">
        <v>667</v>
      </c>
      <c r="F62" s="523" t="s">
        <v>668</v>
      </c>
      <c r="G62" s="524">
        <v>25044507.32</v>
      </c>
    </row>
    <row r="63" spans="3:8" ht="17.25" hidden="1" customHeight="1" outlineLevel="5">
      <c r="E63" s="523" t="s">
        <v>669</v>
      </c>
      <c r="F63" s="523" t="s">
        <v>670</v>
      </c>
      <c r="G63" s="524">
        <v>66300</v>
      </c>
    </row>
    <row r="64" spans="3:8" ht="17.25" hidden="1" customHeight="1" outlineLevel="5">
      <c r="E64" s="523" t="s">
        <v>671</v>
      </c>
      <c r="F64" s="523" t="s">
        <v>672</v>
      </c>
      <c r="G64" s="524">
        <v>564890.97</v>
      </c>
    </row>
    <row r="65" spans="5:8" ht="17.25" hidden="1" customHeight="1" outlineLevel="5">
      <c r="E65" s="523" t="s">
        <v>673</v>
      </c>
      <c r="F65" s="523" t="s">
        <v>674</v>
      </c>
      <c r="G65" s="524">
        <v>4382623.16</v>
      </c>
    </row>
    <row r="66" spans="5:8" ht="17.25" hidden="1" customHeight="1" outlineLevel="5">
      <c r="E66" s="523" t="s">
        <v>675</v>
      </c>
      <c r="F66" s="523" t="s">
        <v>676</v>
      </c>
      <c r="G66" s="524">
        <v>1830367.26</v>
      </c>
    </row>
    <row r="67" spans="5:8" ht="17.25" hidden="1" customHeight="1" outlineLevel="5">
      <c r="E67" s="523" t="s">
        <v>677</v>
      </c>
      <c r="F67" s="523" t="s">
        <v>678</v>
      </c>
      <c r="G67" s="524">
        <v>72713</v>
      </c>
    </row>
    <row r="68" spans="5:8" ht="17.25" hidden="1" customHeight="1" outlineLevel="5">
      <c r="E68" s="523" t="s">
        <v>679</v>
      </c>
      <c r="F68" s="523" t="s">
        <v>680</v>
      </c>
      <c r="G68" s="524">
        <v>3235756.6</v>
      </c>
    </row>
    <row r="69" spans="5:8" ht="17.25" hidden="1" customHeight="1" outlineLevel="5">
      <c r="E69" s="523" t="s">
        <v>681</v>
      </c>
      <c r="F69" s="523" t="s">
        <v>682</v>
      </c>
      <c r="G69" s="524">
        <v>25882904.07</v>
      </c>
    </row>
    <row r="70" spans="5:8" ht="17.25" hidden="1" customHeight="1" outlineLevel="5">
      <c r="E70" s="523" t="s">
        <v>683</v>
      </c>
      <c r="F70" s="523" t="s">
        <v>684</v>
      </c>
      <c r="G70" s="524">
        <v>7251573.9000000004</v>
      </c>
    </row>
    <row r="71" spans="5:8" ht="15.75" hidden="1" customHeight="1" outlineLevel="4">
      <c r="G71" s="525" t="s">
        <v>685</v>
      </c>
      <c r="H71" s="525">
        <f>SUM($G$61:$G$70)</f>
        <v>68331636.280000001</v>
      </c>
    </row>
    <row r="72" spans="5:8" ht="17.25" hidden="1" customHeight="1" outlineLevel="5">
      <c r="E72" s="523" t="s">
        <v>686</v>
      </c>
      <c r="F72" s="523" t="s">
        <v>687</v>
      </c>
      <c r="G72" s="524">
        <v>-5972246.6200000001</v>
      </c>
    </row>
    <row r="73" spans="5:8" ht="17.25" hidden="1" customHeight="1" outlineLevel="5">
      <c r="E73" s="523" t="s">
        <v>688</v>
      </c>
      <c r="F73" s="523" t="s">
        <v>689</v>
      </c>
      <c r="G73" s="524">
        <v>-2457034.38</v>
      </c>
    </row>
    <row r="74" spans="5:8" ht="17.25" hidden="1" customHeight="1" outlineLevel="5">
      <c r="E74" s="523" t="s">
        <v>690</v>
      </c>
      <c r="F74" s="523" t="s">
        <v>691</v>
      </c>
      <c r="G74" s="524">
        <v>-3451416.28</v>
      </c>
    </row>
    <row r="75" spans="5:8" ht="17.25" hidden="1" customHeight="1" outlineLevel="5">
      <c r="E75" s="523" t="s">
        <v>692</v>
      </c>
      <c r="F75" s="523" t="s">
        <v>693</v>
      </c>
      <c r="G75" s="524">
        <v>-26179972.260000002</v>
      </c>
    </row>
    <row r="76" spans="5:8" ht="17.25" hidden="1" customHeight="1" outlineLevel="5">
      <c r="E76" s="523" t="s">
        <v>694</v>
      </c>
      <c r="F76" s="523" t="s">
        <v>695</v>
      </c>
      <c r="G76" s="524">
        <v>-4256937.2</v>
      </c>
    </row>
    <row r="77" spans="5:8" ht="17.25" hidden="1" customHeight="1" outlineLevel="5">
      <c r="E77" s="523" t="s">
        <v>696</v>
      </c>
      <c r="F77" s="523" t="s">
        <v>697</v>
      </c>
      <c r="G77" s="524">
        <v>-10432150</v>
      </c>
    </row>
    <row r="78" spans="5:8" ht="17.25" hidden="1" customHeight="1" outlineLevel="5">
      <c r="E78" s="523" t="s">
        <v>698</v>
      </c>
      <c r="F78" s="523" t="s">
        <v>699</v>
      </c>
      <c r="G78" s="524">
        <v>-692717.08</v>
      </c>
    </row>
    <row r="79" spans="5:8" ht="17.25" hidden="1" customHeight="1" outlineLevel="5">
      <c r="E79" s="523" t="s">
        <v>700</v>
      </c>
      <c r="F79" s="523" t="s">
        <v>701</v>
      </c>
      <c r="G79" s="524">
        <v>-947263.43</v>
      </c>
    </row>
    <row r="80" spans="5:8" ht="17.25" hidden="1" customHeight="1" outlineLevel="5">
      <c r="E80" s="523" t="s">
        <v>702</v>
      </c>
      <c r="F80" s="523" t="s">
        <v>703</v>
      </c>
      <c r="G80" s="524">
        <v>-1851248.62</v>
      </c>
    </row>
    <row r="81" spans="3:8" ht="17.25" hidden="1" customHeight="1" outlineLevel="5">
      <c r="E81" s="523" t="s">
        <v>704</v>
      </c>
      <c r="F81" s="523" t="s">
        <v>705</v>
      </c>
      <c r="G81" s="524">
        <v>-2269325.7000000002</v>
      </c>
    </row>
    <row r="82" spans="3:8" ht="17.25" hidden="1" customHeight="1" outlineLevel="5">
      <c r="E82" s="523" t="s">
        <v>706</v>
      </c>
      <c r="F82" s="523" t="s">
        <v>707</v>
      </c>
      <c r="G82" s="524">
        <v>-5871539.1200000001</v>
      </c>
    </row>
    <row r="83" spans="3:8" ht="17.25" hidden="1" customHeight="1" outlineLevel="5">
      <c r="E83" s="523" t="s">
        <v>708</v>
      </c>
      <c r="F83" s="523" t="s">
        <v>709</v>
      </c>
      <c r="G83" s="524">
        <v>-3485748.89</v>
      </c>
    </row>
    <row r="84" spans="3:8" ht="15.75" hidden="1" customHeight="1" outlineLevel="4">
      <c r="G84" s="525" t="s">
        <v>685</v>
      </c>
      <c r="H84" s="525">
        <f>SUM($G$72:$G$83)</f>
        <v>-67867599.579999998</v>
      </c>
    </row>
    <row r="85" spans="3:8" ht="15.75" hidden="1" customHeight="1" outlineLevel="3">
      <c r="G85" s="526" t="s">
        <v>710</v>
      </c>
      <c r="H85" s="526">
        <f>SUM($G$62:$G$84)</f>
        <v>464036.70000000065</v>
      </c>
    </row>
    <row r="86" spans="3:8" ht="17.25" hidden="1" customHeight="1" outlineLevel="5">
      <c r="E86" s="523" t="s">
        <v>711</v>
      </c>
      <c r="F86" s="523" t="s">
        <v>712</v>
      </c>
      <c r="G86" s="524">
        <v>17967913.280000001</v>
      </c>
    </row>
    <row r="87" spans="3:8" ht="15.75" hidden="1" customHeight="1" outlineLevel="4">
      <c r="G87" s="525" t="s">
        <v>685</v>
      </c>
      <c r="H87" s="525">
        <f>SUM($G$85:$G$86)</f>
        <v>17967913.280000001</v>
      </c>
    </row>
    <row r="88" spans="3:8" ht="15.75" hidden="1" customHeight="1" outlineLevel="3">
      <c r="G88" s="526" t="s">
        <v>710</v>
      </c>
      <c r="H88" s="526">
        <f>SUM($G$86:$G$87)</f>
        <v>17967913.280000001</v>
      </c>
    </row>
    <row r="89" spans="3:8" ht="17.25" customHeight="1" outlineLevel="5">
      <c r="C89" s="522" t="s">
        <v>344</v>
      </c>
      <c r="E89" s="523" t="s">
        <v>713</v>
      </c>
      <c r="F89" s="523" t="s">
        <v>714</v>
      </c>
      <c r="G89" s="524">
        <v>16316807.07</v>
      </c>
    </row>
    <row r="90" spans="3:8" ht="15.75" hidden="1" customHeight="1" outlineLevel="4">
      <c r="G90" s="525" t="s">
        <v>685</v>
      </c>
      <c r="H90" s="525">
        <f>SUM($G$88:$G$89)</f>
        <v>16316807.07</v>
      </c>
    </row>
    <row r="91" spans="3:8" ht="15.75" hidden="1" customHeight="1" outlineLevel="3">
      <c r="G91" s="526" t="s">
        <v>710</v>
      </c>
      <c r="H91" s="526">
        <f>SUM($G$89:$G$90)</f>
        <v>16316807.07</v>
      </c>
    </row>
    <row r="92" spans="3:8" ht="17.25" hidden="1" customHeight="1" outlineLevel="5">
      <c r="E92" s="523" t="s">
        <v>667</v>
      </c>
      <c r="F92" s="523" t="s">
        <v>668</v>
      </c>
      <c r="G92" s="524">
        <v>15237667.130000001</v>
      </c>
    </row>
    <row r="93" spans="3:8" ht="17.25" hidden="1" customHeight="1" outlineLevel="5">
      <c r="E93" s="523" t="s">
        <v>669</v>
      </c>
      <c r="F93" s="523" t="s">
        <v>670</v>
      </c>
      <c r="G93" s="524">
        <v>21600</v>
      </c>
    </row>
    <row r="94" spans="3:8" ht="17.25" hidden="1" customHeight="1" outlineLevel="5">
      <c r="E94" s="523" t="s">
        <v>671</v>
      </c>
      <c r="F94" s="523" t="s">
        <v>672</v>
      </c>
      <c r="G94" s="524">
        <v>302096.86</v>
      </c>
    </row>
    <row r="95" spans="3:8" ht="17.25" hidden="1" customHeight="1" outlineLevel="5">
      <c r="E95" s="523" t="s">
        <v>673</v>
      </c>
      <c r="F95" s="523" t="s">
        <v>674</v>
      </c>
      <c r="G95" s="524">
        <v>4401919.22</v>
      </c>
    </row>
    <row r="96" spans="3:8" ht="17.25" hidden="1" customHeight="1" outlineLevel="5">
      <c r="E96" s="523" t="s">
        <v>675</v>
      </c>
      <c r="F96" s="523" t="s">
        <v>676</v>
      </c>
      <c r="G96" s="524">
        <v>1142433.21</v>
      </c>
    </row>
    <row r="97" spans="5:8" ht="17.25" hidden="1" customHeight="1" outlineLevel="5">
      <c r="E97" s="523" t="s">
        <v>677</v>
      </c>
      <c r="F97" s="523" t="s">
        <v>678</v>
      </c>
      <c r="G97" s="524">
        <v>8456</v>
      </c>
    </row>
    <row r="98" spans="5:8" ht="17.25" hidden="1" customHeight="1" outlineLevel="5">
      <c r="E98" s="523" t="s">
        <v>679</v>
      </c>
      <c r="F98" s="523" t="s">
        <v>680</v>
      </c>
      <c r="G98" s="524">
        <v>2586219</v>
      </c>
    </row>
    <row r="99" spans="5:8" ht="17.25" hidden="1" customHeight="1" outlineLevel="5">
      <c r="E99" s="523" t="s">
        <v>681</v>
      </c>
      <c r="F99" s="523" t="s">
        <v>682</v>
      </c>
      <c r="G99" s="524">
        <v>28576757.829999998</v>
      </c>
    </row>
    <row r="100" spans="5:8" ht="17.25" hidden="1" customHeight="1" outlineLevel="5">
      <c r="E100" s="523" t="s">
        <v>683</v>
      </c>
      <c r="F100" s="523" t="s">
        <v>684</v>
      </c>
      <c r="G100" s="524">
        <v>3129961.48</v>
      </c>
    </row>
    <row r="101" spans="5:8" ht="15.75" hidden="1" customHeight="1" outlineLevel="4">
      <c r="G101" s="525" t="s">
        <v>685</v>
      </c>
      <c r="H101" s="525">
        <f>SUM($G$91:$G$100)</f>
        <v>55407110.729999997</v>
      </c>
    </row>
    <row r="102" spans="5:8" ht="17.25" hidden="1" customHeight="1" outlineLevel="5">
      <c r="E102" s="523" t="s">
        <v>686</v>
      </c>
      <c r="F102" s="523" t="s">
        <v>687</v>
      </c>
      <c r="G102" s="524">
        <v>-3185249.19</v>
      </c>
    </row>
    <row r="103" spans="5:8" ht="17.25" hidden="1" customHeight="1" outlineLevel="5">
      <c r="E103" s="523" t="s">
        <v>688</v>
      </c>
      <c r="F103" s="523" t="s">
        <v>689</v>
      </c>
      <c r="G103" s="524">
        <v>-1566932.65</v>
      </c>
    </row>
    <row r="104" spans="5:8" ht="17.25" hidden="1" customHeight="1" outlineLevel="5">
      <c r="E104" s="523" t="s">
        <v>690</v>
      </c>
      <c r="F104" s="523" t="s">
        <v>691</v>
      </c>
      <c r="G104" s="524">
        <v>-2642951</v>
      </c>
    </row>
    <row r="105" spans="5:8" ht="17.25" hidden="1" customHeight="1" outlineLevel="5">
      <c r="E105" s="523" t="s">
        <v>692</v>
      </c>
      <c r="F105" s="523" t="s">
        <v>693</v>
      </c>
      <c r="G105" s="524">
        <v>-28693256.68</v>
      </c>
    </row>
    <row r="106" spans="5:8" ht="17.25" hidden="1" customHeight="1" outlineLevel="5">
      <c r="E106" s="523" t="s">
        <v>694</v>
      </c>
      <c r="F106" s="523" t="s">
        <v>695</v>
      </c>
      <c r="G106" s="524">
        <v>-1691452.19</v>
      </c>
    </row>
    <row r="107" spans="5:8" ht="17.25" hidden="1" customHeight="1" outlineLevel="5">
      <c r="E107" s="523" t="s">
        <v>696</v>
      </c>
      <c r="F107" s="523" t="s">
        <v>697</v>
      </c>
      <c r="G107" s="524">
        <v>-6597045</v>
      </c>
    </row>
    <row r="108" spans="5:8" ht="17.25" hidden="1" customHeight="1" outlineLevel="5">
      <c r="E108" s="523" t="s">
        <v>698</v>
      </c>
      <c r="F108" s="523" t="s">
        <v>699</v>
      </c>
      <c r="G108" s="524">
        <v>-440489.99</v>
      </c>
    </row>
    <row r="109" spans="5:8" ht="17.25" hidden="1" customHeight="1" outlineLevel="5">
      <c r="E109" s="523" t="s">
        <v>700</v>
      </c>
      <c r="F109" s="523" t="s">
        <v>701</v>
      </c>
      <c r="G109" s="524">
        <v>-2999949.14</v>
      </c>
    </row>
    <row r="110" spans="5:8" ht="17.25" hidden="1" customHeight="1" outlineLevel="5">
      <c r="E110" s="523" t="s">
        <v>702</v>
      </c>
      <c r="F110" s="523" t="s">
        <v>703</v>
      </c>
      <c r="G110" s="524">
        <v>-1715716.03</v>
      </c>
    </row>
    <row r="111" spans="5:8" ht="17.25" hidden="1" customHeight="1" outlineLevel="5">
      <c r="E111" s="523" t="s">
        <v>704</v>
      </c>
      <c r="F111" s="523" t="s">
        <v>705</v>
      </c>
      <c r="G111" s="524">
        <v>-2086818.3</v>
      </c>
    </row>
    <row r="112" spans="5:8" ht="17.25" hidden="1" customHeight="1" outlineLevel="5">
      <c r="E112" s="523" t="s">
        <v>706</v>
      </c>
      <c r="F112" s="523" t="s">
        <v>707</v>
      </c>
      <c r="G112" s="524">
        <v>-3030564.92</v>
      </c>
    </row>
    <row r="113" spans="3:8" ht="17.25" hidden="1" customHeight="1" outlineLevel="5">
      <c r="E113" s="523" t="s">
        <v>708</v>
      </c>
      <c r="F113" s="523" t="s">
        <v>709</v>
      </c>
      <c r="G113" s="524">
        <v>-3513174.45</v>
      </c>
    </row>
    <row r="114" spans="3:8" ht="15.75" hidden="1" customHeight="1" outlineLevel="4">
      <c r="G114" s="525" t="s">
        <v>685</v>
      </c>
      <c r="H114" s="525">
        <f>SUM($G$102:$G$113)</f>
        <v>-58163599.539999999</v>
      </c>
    </row>
    <row r="115" spans="3:8" ht="15.75" hidden="1" customHeight="1" outlineLevel="3">
      <c r="G115" s="526" t="s">
        <v>710</v>
      </c>
      <c r="H115" s="526">
        <f>SUM($G$92:$G$114)</f>
        <v>-2756488.8100000015</v>
      </c>
    </row>
    <row r="116" spans="3:8" ht="17.25" hidden="1" customHeight="1" outlineLevel="5">
      <c r="E116" s="523" t="s">
        <v>711</v>
      </c>
      <c r="F116" s="523" t="s">
        <v>712</v>
      </c>
      <c r="G116" s="524">
        <v>70383.3</v>
      </c>
    </row>
    <row r="117" spans="3:8" ht="15.75" hidden="1" customHeight="1" outlineLevel="4">
      <c r="G117" s="525" t="s">
        <v>685</v>
      </c>
      <c r="H117" s="525">
        <f>SUM($G$115:$G$116)</f>
        <v>70383.3</v>
      </c>
    </row>
    <row r="118" spans="3:8" ht="15.75" hidden="1" customHeight="1" outlineLevel="3">
      <c r="G118" s="526" t="s">
        <v>710</v>
      </c>
      <c r="H118" s="526">
        <f>SUM($G$116:$G$117)</f>
        <v>70383.3</v>
      </c>
    </row>
    <row r="119" spans="3:8" ht="17.25" customHeight="1" outlineLevel="5">
      <c r="C119" s="522" t="s">
        <v>345</v>
      </c>
      <c r="E119" s="523" t="s">
        <v>713</v>
      </c>
      <c r="F119" s="523" t="s">
        <v>714</v>
      </c>
      <c r="G119" s="524">
        <v>-1093877.71</v>
      </c>
    </row>
    <row r="120" spans="3:8" ht="15.75" hidden="1" customHeight="1" outlineLevel="4">
      <c r="G120" s="525" t="s">
        <v>685</v>
      </c>
      <c r="H120" s="525">
        <f>SUM($G$118:$G$119)</f>
        <v>-1093877.71</v>
      </c>
    </row>
    <row r="121" spans="3:8" ht="15.75" hidden="1" customHeight="1" outlineLevel="3">
      <c r="G121" s="526" t="s">
        <v>710</v>
      </c>
      <c r="H121" s="526">
        <f>SUM($G$119:$G$120)</f>
        <v>-1093877.71</v>
      </c>
    </row>
    <row r="122" spans="3:8" ht="17.25" hidden="1" customHeight="1" outlineLevel="5">
      <c r="E122" s="523" t="s">
        <v>667</v>
      </c>
      <c r="F122" s="523" t="s">
        <v>668</v>
      </c>
      <c r="G122" s="524">
        <v>53408185.509999998</v>
      </c>
    </row>
    <row r="123" spans="3:8" ht="17.25" hidden="1" customHeight="1" outlineLevel="5">
      <c r="E123" s="523" t="s">
        <v>669</v>
      </c>
      <c r="F123" s="523" t="s">
        <v>670</v>
      </c>
      <c r="G123" s="524">
        <v>34000</v>
      </c>
    </row>
    <row r="124" spans="3:8" ht="17.25" hidden="1" customHeight="1" outlineLevel="5">
      <c r="E124" s="523" t="s">
        <v>671</v>
      </c>
      <c r="F124" s="523" t="s">
        <v>672</v>
      </c>
      <c r="G124" s="524">
        <v>704946.05</v>
      </c>
    </row>
    <row r="125" spans="3:8" ht="17.25" hidden="1" customHeight="1" outlineLevel="5">
      <c r="E125" s="523" t="s">
        <v>673</v>
      </c>
      <c r="F125" s="523" t="s">
        <v>674</v>
      </c>
      <c r="G125" s="524">
        <v>7176338.3300000001</v>
      </c>
    </row>
    <row r="126" spans="3:8" ht="17.25" hidden="1" customHeight="1" outlineLevel="5">
      <c r="E126" s="523" t="s">
        <v>675</v>
      </c>
      <c r="F126" s="523" t="s">
        <v>676</v>
      </c>
      <c r="G126" s="524">
        <v>5275353.53</v>
      </c>
    </row>
    <row r="127" spans="3:8" ht="17.25" hidden="1" customHeight="1" outlineLevel="5">
      <c r="E127" s="523" t="s">
        <v>677</v>
      </c>
      <c r="F127" s="523" t="s">
        <v>678</v>
      </c>
      <c r="G127" s="524">
        <v>269222</v>
      </c>
    </row>
    <row r="128" spans="3:8" ht="17.25" hidden="1" customHeight="1" outlineLevel="5">
      <c r="E128" s="523" t="s">
        <v>679</v>
      </c>
      <c r="F128" s="523" t="s">
        <v>680</v>
      </c>
      <c r="G128" s="524">
        <v>10389249</v>
      </c>
    </row>
    <row r="129" spans="5:8" ht="17.25" hidden="1" customHeight="1" outlineLevel="5">
      <c r="E129" s="523" t="s">
        <v>681</v>
      </c>
      <c r="F129" s="523" t="s">
        <v>682</v>
      </c>
      <c r="G129" s="524">
        <v>46204604.530000001</v>
      </c>
    </row>
    <row r="130" spans="5:8" ht="17.25" hidden="1" customHeight="1" outlineLevel="5">
      <c r="E130" s="523" t="s">
        <v>683</v>
      </c>
      <c r="F130" s="523" t="s">
        <v>684</v>
      </c>
      <c r="G130" s="524">
        <v>38607403.189999998</v>
      </c>
    </row>
    <row r="131" spans="5:8" ht="15.75" hidden="1" customHeight="1" outlineLevel="4">
      <c r="G131" s="525" t="s">
        <v>685</v>
      </c>
      <c r="H131" s="525">
        <f>SUM($G$121:$G$130)</f>
        <v>162069302.13999999</v>
      </c>
    </row>
    <row r="132" spans="5:8" ht="17.25" hidden="1" customHeight="1" outlineLevel="5">
      <c r="E132" s="523" t="s">
        <v>686</v>
      </c>
      <c r="F132" s="523" t="s">
        <v>687</v>
      </c>
      <c r="G132" s="524">
        <v>-17594728.609999999</v>
      </c>
    </row>
    <row r="133" spans="5:8" ht="17.25" hidden="1" customHeight="1" outlineLevel="5">
      <c r="E133" s="523" t="s">
        <v>688</v>
      </c>
      <c r="F133" s="523" t="s">
        <v>689</v>
      </c>
      <c r="G133" s="524">
        <v>-4029405.74</v>
      </c>
    </row>
    <row r="134" spans="5:8" ht="17.25" hidden="1" customHeight="1" outlineLevel="5">
      <c r="E134" s="523" t="s">
        <v>690</v>
      </c>
      <c r="F134" s="523" t="s">
        <v>691</v>
      </c>
      <c r="G134" s="524">
        <v>-3332480.5</v>
      </c>
    </row>
    <row r="135" spans="5:8" ht="17.25" hidden="1" customHeight="1" outlineLevel="5">
      <c r="E135" s="523" t="s">
        <v>692</v>
      </c>
      <c r="F135" s="523" t="s">
        <v>693</v>
      </c>
      <c r="G135" s="524">
        <v>-45948604.530000001</v>
      </c>
    </row>
    <row r="136" spans="5:8" ht="17.25" hidden="1" customHeight="1" outlineLevel="5">
      <c r="E136" s="523" t="s">
        <v>694</v>
      </c>
      <c r="F136" s="523" t="s">
        <v>695</v>
      </c>
      <c r="G136" s="524">
        <v>-9263452</v>
      </c>
    </row>
    <row r="137" spans="5:8" ht="17.25" hidden="1" customHeight="1" outlineLevel="5">
      <c r="E137" s="523" t="s">
        <v>696</v>
      </c>
      <c r="F137" s="523" t="s">
        <v>697</v>
      </c>
      <c r="G137" s="524">
        <v>-18888685.719999999</v>
      </c>
    </row>
    <row r="138" spans="5:8" ht="17.25" hidden="1" customHeight="1" outlineLevel="5">
      <c r="E138" s="523" t="s">
        <v>698</v>
      </c>
      <c r="F138" s="523" t="s">
        <v>699</v>
      </c>
      <c r="G138" s="524">
        <v>-1061790.3899999999</v>
      </c>
    </row>
    <row r="139" spans="5:8" ht="17.25" hidden="1" customHeight="1" outlineLevel="5">
      <c r="E139" s="523" t="s">
        <v>700</v>
      </c>
      <c r="F139" s="523" t="s">
        <v>701</v>
      </c>
      <c r="G139" s="524">
        <v>-3523076.46</v>
      </c>
    </row>
    <row r="140" spans="5:8" ht="17.25" hidden="1" customHeight="1" outlineLevel="5">
      <c r="E140" s="523" t="s">
        <v>702</v>
      </c>
      <c r="F140" s="523" t="s">
        <v>703</v>
      </c>
      <c r="G140" s="524">
        <v>-3032641.4</v>
      </c>
    </row>
    <row r="141" spans="5:8" ht="17.25" hidden="1" customHeight="1" outlineLevel="5">
      <c r="E141" s="523" t="s">
        <v>704</v>
      </c>
      <c r="F141" s="523" t="s">
        <v>705</v>
      </c>
      <c r="G141" s="524">
        <v>-4682163.03</v>
      </c>
    </row>
    <row r="142" spans="5:8" ht="17.25" hidden="1" customHeight="1" outlineLevel="5">
      <c r="E142" s="523" t="s">
        <v>706</v>
      </c>
      <c r="F142" s="523" t="s">
        <v>707</v>
      </c>
      <c r="G142" s="524">
        <v>-7336087.3200000003</v>
      </c>
    </row>
    <row r="143" spans="5:8" ht="17.25" hidden="1" customHeight="1" outlineLevel="5">
      <c r="E143" s="523" t="s">
        <v>708</v>
      </c>
      <c r="F143" s="523" t="s">
        <v>709</v>
      </c>
      <c r="G143" s="524">
        <v>-9173249.6199999992</v>
      </c>
    </row>
    <row r="144" spans="5:8" ht="15.75" hidden="1" customHeight="1" outlineLevel="4">
      <c r="G144" s="525" t="s">
        <v>685</v>
      </c>
      <c r="H144" s="525">
        <f>SUM($G$132:$G$143)</f>
        <v>-127866365.31999999</v>
      </c>
    </row>
    <row r="145" spans="3:8" ht="15.75" hidden="1" customHeight="1" outlineLevel="3">
      <c r="G145" s="526" t="s">
        <v>710</v>
      </c>
      <c r="H145" s="526">
        <f>SUM($G$122:$G$144)</f>
        <v>34202936.819999963</v>
      </c>
    </row>
    <row r="146" spans="3:8" ht="17.25" hidden="1" customHeight="1" outlineLevel="5">
      <c r="E146" s="523" t="s">
        <v>711</v>
      </c>
      <c r="F146" s="523" t="s">
        <v>712</v>
      </c>
      <c r="G146" s="524">
        <v>106796195.20999999</v>
      </c>
    </row>
    <row r="147" spans="3:8" ht="15.75" hidden="1" customHeight="1" outlineLevel="4">
      <c r="G147" s="525" t="s">
        <v>685</v>
      </c>
      <c r="H147" s="525">
        <f>SUM($G$145:$G$146)</f>
        <v>106796195.20999999</v>
      </c>
    </row>
    <row r="148" spans="3:8" ht="15.75" hidden="1" customHeight="1" outlineLevel="3">
      <c r="G148" s="526" t="s">
        <v>710</v>
      </c>
      <c r="H148" s="526">
        <f>SUM($G$146:$G$147)</f>
        <v>106796195.20999999</v>
      </c>
    </row>
    <row r="149" spans="3:8" ht="17.25" customHeight="1" outlineLevel="5">
      <c r="C149" s="522" t="s">
        <v>341</v>
      </c>
      <c r="E149" s="523" t="s">
        <v>713</v>
      </c>
      <c r="F149" s="523" t="s">
        <v>714</v>
      </c>
      <c r="G149" s="524">
        <v>88211585.260000005</v>
      </c>
    </row>
    <row r="150" spans="3:8" ht="15.75" hidden="1" customHeight="1" outlineLevel="4">
      <c r="G150" s="525" t="s">
        <v>685</v>
      </c>
      <c r="H150" s="525">
        <f>SUM($G$148:$G$149)</f>
        <v>88211585.260000005</v>
      </c>
    </row>
    <row r="151" spans="3:8" ht="15.75" hidden="1" customHeight="1" outlineLevel="3">
      <c r="G151" s="526" t="s">
        <v>710</v>
      </c>
      <c r="H151" s="526">
        <f>SUM($G$149:$G$150)</f>
        <v>88211585.260000005</v>
      </c>
    </row>
    <row r="152" spans="3:8" ht="17.25" hidden="1" customHeight="1" outlineLevel="5">
      <c r="E152" s="523" t="s">
        <v>667</v>
      </c>
      <c r="F152" s="523" t="s">
        <v>668</v>
      </c>
      <c r="G152" s="524">
        <v>29352422.66</v>
      </c>
    </row>
    <row r="153" spans="3:8" ht="17.25" hidden="1" customHeight="1" outlineLevel="5">
      <c r="E153" s="523" t="s">
        <v>669</v>
      </c>
      <c r="F153" s="523" t="s">
        <v>670</v>
      </c>
      <c r="G153" s="524">
        <v>82394.399999999994</v>
      </c>
    </row>
    <row r="154" spans="3:8" ht="17.25" hidden="1" customHeight="1" outlineLevel="5">
      <c r="E154" s="523" t="s">
        <v>671</v>
      </c>
      <c r="F154" s="523" t="s">
        <v>672</v>
      </c>
      <c r="G154" s="524">
        <v>520524.06</v>
      </c>
    </row>
    <row r="155" spans="3:8" ht="17.25" hidden="1" customHeight="1" outlineLevel="5">
      <c r="E155" s="523" t="s">
        <v>673</v>
      </c>
      <c r="F155" s="523" t="s">
        <v>674</v>
      </c>
      <c r="G155" s="524">
        <v>6073920.9100000001</v>
      </c>
    </row>
    <row r="156" spans="3:8" ht="17.25" hidden="1" customHeight="1" outlineLevel="5">
      <c r="E156" s="523" t="s">
        <v>675</v>
      </c>
      <c r="F156" s="523" t="s">
        <v>676</v>
      </c>
      <c r="G156" s="524">
        <v>2299822.77</v>
      </c>
    </row>
    <row r="157" spans="3:8" ht="17.25" hidden="1" customHeight="1" outlineLevel="5">
      <c r="E157" s="523" t="s">
        <v>677</v>
      </c>
      <c r="F157" s="523" t="s">
        <v>678</v>
      </c>
      <c r="G157" s="524">
        <v>183116</v>
      </c>
    </row>
    <row r="158" spans="3:8" ht="17.25" hidden="1" customHeight="1" outlineLevel="5">
      <c r="E158" s="523" t="s">
        <v>679</v>
      </c>
      <c r="F158" s="523" t="s">
        <v>680</v>
      </c>
      <c r="G158" s="524">
        <v>3944272.75</v>
      </c>
    </row>
    <row r="159" spans="3:8" ht="17.25" hidden="1" customHeight="1" outlineLevel="5">
      <c r="E159" s="523" t="s">
        <v>681</v>
      </c>
      <c r="F159" s="523" t="s">
        <v>682</v>
      </c>
      <c r="G159" s="524">
        <v>23818831.210000001</v>
      </c>
    </row>
    <row r="160" spans="3:8" ht="17.25" hidden="1" customHeight="1" outlineLevel="5">
      <c r="E160" s="523" t="s">
        <v>683</v>
      </c>
      <c r="F160" s="523" t="s">
        <v>684</v>
      </c>
      <c r="G160" s="524">
        <v>8910963.0999999996</v>
      </c>
    </row>
    <row r="161" spans="5:8" ht="15.75" hidden="1" customHeight="1" outlineLevel="4">
      <c r="G161" s="525" t="s">
        <v>685</v>
      </c>
      <c r="H161" s="525">
        <f>SUM($G$151:$G$160)</f>
        <v>75186267.859999999</v>
      </c>
    </row>
    <row r="162" spans="5:8" ht="17.25" hidden="1" customHeight="1" outlineLevel="5">
      <c r="E162" s="523" t="s">
        <v>686</v>
      </c>
      <c r="F162" s="523" t="s">
        <v>687</v>
      </c>
      <c r="G162" s="524">
        <v>-7564087.4699999997</v>
      </c>
    </row>
    <row r="163" spans="5:8" ht="17.25" hidden="1" customHeight="1" outlineLevel="5">
      <c r="E163" s="523" t="s">
        <v>688</v>
      </c>
      <c r="F163" s="523" t="s">
        <v>689</v>
      </c>
      <c r="G163" s="524">
        <v>-3948714.54</v>
      </c>
    </row>
    <row r="164" spans="5:8" ht="17.25" hidden="1" customHeight="1" outlineLevel="5">
      <c r="E164" s="523" t="s">
        <v>690</v>
      </c>
      <c r="F164" s="523" t="s">
        <v>691</v>
      </c>
      <c r="G164" s="524">
        <v>-714995</v>
      </c>
    </row>
    <row r="165" spans="5:8" ht="17.25" hidden="1" customHeight="1" outlineLevel="5">
      <c r="E165" s="523" t="s">
        <v>692</v>
      </c>
      <c r="F165" s="523" t="s">
        <v>693</v>
      </c>
      <c r="G165" s="524">
        <v>-24139243.719999999</v>
      </c>
    </row>
    <row r="166" spans="5:8" ht="17.25" hidden="1" customHeight="1" outlineLevel="5">
      <c r="E166" s="523" t="s">
        <v>694</v>
      </c>
      <c r="F166" s="523" t="s">
        <v>695</v>
      </c>
      <c r="G166" s="524">
        <v>-5411410</v>
      </c>
    </row>
    <row r="167" spans="5:8" ht="17.25" hidden="1" customHeight="1" outlineLevel="5">
      <c r="E167" s="523" t="s">
        <v>696</v>
      </c>
      <c r="F167" s="523" t="s">
        <v>697</v>
      </c>
      <c r="G167" s="524">
        <v>-9436074.75</v>
      </c>
    </row>
    <row r="168" spans="5:8" ht="17.25" hidden="1" customHeight="1" outlineLevel="5">
      <c r="E168" s="523" t="s">
        <v>698</v>
      </c>
      <c r="F168" s="523" t="s">
        <v>699</v>
      </c>
      <c r="G168" s="524">
        <v>-465742.75</v>
      </c>
    </row>
    <row r="169" spans="5:8" ht="17.25" hidden="1" customHeight="1" outlineLevel="5">
      <c r="E169" s="523" t="s">
        <v>700</v>
      </c>
      <c r="F169" s="523" t="s">
        <v>701</v>
      </c>
      <c r="G169" s="524">
        <v>-2336136.2999999998</v>
      </c>
    </row>
    <row r="170" spans="5:8" ht="17.25" hidden="1" customHeight="1" outlineLevel="5">
      <c r="E170" s="523" t="s">
        <v>702</v>
      </c>
      <c r="F170" s="523" t="s">
        <v>703</v>
      </c>
      <c r="G170" s="524">
        <v>-2011602.66</v>
      </c>
    </row>
    <row r="171" spans="5:8" ht="17.25" hidden="1" customHeight="1" outlineLevel="5">
      <c r="E171" s="523" t="s">
        <v>704</v>
      </c>
      <c r="F171" s="523" t="s">
        <v>705</v>
      </c>
      <c r="G171" s="524">
        <v>-2599008.44</v>
      </c>
    </row>
    <row r="172" spans="5:8" ht="17.25" hidden="1" customHeight="1" outlineLevel="5">
      <c r="E172" s="523" t="s">
        <v>706</v>
      </c>
      <c r="F172" s="523" t="s">
        <v>707</v>
      </c>
      <c r="G172" s="524">
        <v>-3034202.06</v>
      </c>
    </row>
    <row r="173" spans="5:8" ht="17.25" hidden="1" customHeight="1" outlineLevel="5">
      <c r="E173" s="523" t="s">
        <v>708</v>
      </c>
      <c r="F173" s="523" t="s">
        <v>709</v>
      </c>
      <c r="G173" s="524">
        <v>-3560901.1</v>
      </c>
    </row>
    <row r="174" spans="5:8" ht="15.75" hidden="1" customHeight="1" outlineLevel="4">
      <c r="G174" s="525" t="s">
        <v>685</v>
      </c>
      <c r="H174" s="525">
        <f>SUM($G$162:$G$173)</f>
        <v>-65222118.789999992</v>
      </c>
    </row>
    <row r="175" spans="5:8" ht="15.75" hidden="1" customHeight="1" outlineLevel="3">
      <c r="G175" s="526" t="s">
        <v>710</v>
      </c>
      <c r="H175" s="526">
        <f>SUM($G$152:$G$174)</f>
        <v>9964149.0700000022</v>
      </c>
    </row>
    <row r="176" spans="5:8" ht="17.25" hidden="1" customHeight="1" outlineLevel="5">
      <c r="E176" s="523" t="s">
        <v>711</v>
      </c>
      <c r="F176" s="523" t="s">
        <v>712</v>
      </c>
      <c r="G176" s="524">
        <v>10207023.390000001</v>
      </c>
    </row>
    <row r="177" spans="3:8" ht="15.75" hidden="1" customHeight="1" outlineLevel="4">
      <c r="G177" s="525" t="s">
        <v>685</v>
      </c>
      <c r="H177" s="525">
        <f>SUM($G$175:$G$176)</f>
        <v>10207023.390000001</v>
      </c>
    </row>
    <row r="178" spans="3:8" ht="15.75" hidden="1" customHeight="1" outlineLevel="3">
      <c r="G178" s="526" t="s">
        <v>710</v>
      </c>
      <c r="H178" s="526">
        <f>SUM($G$176:$G$177)</f>
        <v>10207023.390000001</v>
      </c>
    </row>
    <row r="179" spans="3:8" ht="17.25" customHeight="1" outlineLevel="5">
      <c r="C179" s="522" t="s">
        <v>346</v>
      </c>
      <c r="E179" s="523" t="s">
        <v>713</v>
      </c>
      <c r="F179" s="523" t="s">
        <v>714</v>
      </c>
      <c r="G179" s="524">
        <v>-1987626.78</v>
      </c>
    </row>
    <row r="180" spans="3:8" ht="15.75" hidden="1" customHeight="1" outlineLevel="4">
      <c r="G180" s="525" t="s">
        <v>685</v>
      </c>
      <c r="H180" s="525">
        <f>SUM($G$178:$G$179)</f>
        <v>-1987626.78</v>
      </c>
    </row>
    <row r="181" spans="3:8" ht="15.75" hidden="1" customHeight="1" outlineLevel="3">
      <c r="G181" s="526" t="s">
        <v>710</v>
      </c>
      <c r="H181" s="526">
        <f>SUM($G$179:$G$180)</f>
        <v>-1987626.78</v>
      </c>
    </row>
    <row r="182" spans="3:8" ht="17.25" hidden="1" customHeight="1" outlineLevel="5">
      <c r="E182" s="523" t="s">
        <v>667</v>
      </c>
      <c r="F182" s="523" t="s">
        <v>668</v>
      </c>
      <c r="G182" s="524">
        <v>28141640.829999998</v>
      </c>
    </row>
    <row r="183" spans="3:8" ht="17.25" hidden="1" customHeight="1" outlineLevel="5">
      <c r="E183" s="523" t="s">
        <v>669</v>
      </c>
      <c r="F183" s="523" t="s">
        <v>670</v>
      </c>
      <c r="G183" s="524">
        <v>133400</v>
      </c>
    </row>
    <row r="184" spans="3:8" ht="17.25" hidden="1" customHeight="1" outlineLevel="5">
      <c r="E184" s="523" t="s">
        <v>671</v>
      </c>
      <c r="F184" s="523" t="s">
        <v>672</v>
      </c>
      <c r="G184" s="524">
        <v>685128.96</v>
      </c>
    </row>
    <row r="185" spans="3:8" ht="17.25" hidden="1" customHeight="1" outlineLevel="5">
      <c r="E185" s="523" t="s">
        <v>673</v>
      </c>
      <c r="F185" s="523" t="s">
        <v>674</v>
      </c>
      <c r="G185" s="524">
        <v>5263827.18</v>
      </c>
    </row>
    <row r="186" spans="3:8" ht="17.25" hidden="1" customHeight="1" outlineLevel="5">
      <c r="E186" s="523" t="s">
        <v>675</v>
      </c>
      <c r="F186" s="523" t="s">
        <v>676</v>
      </c>
      <c r="G186" s="524">
        <v>1530108.74</v>
      </c>
    </row>
    <row r="187" spans="3:8" ht="17.25" hidden="1" customHeight="1" outlineLevel="5">
      <c r="E187" s="523" t="s">
        <v>677</v>
      </c>
      <c r="F187" s="523" t="s">
        <v>678</v>
      </c>
      <c r="G187" s="524">
        <v>45941</v>
      </c>
    </row>
    <row r="188" spans="3:8" ht="17.25" hidden="1" customHeight="1" outlineLevel="5">
      <c r="E188" s="523" t="s">
        <v>679</v>
      </c>
      <c r="F188" s="523" t="s">
        <v>680</v>
      </c>
      <c r="G188" s="524">
        <v>2982282.42</v>
      </c>
    </row>
    <row r="189" spans="3:8" ht="17.25" hidden="1" customHeight="1" outlineLevel="5">
      <c r="E189" s="523" t="s">
        <v>681</v>
      </c>
      <c r="F189" s="523" t="s">
        <v>682</v>
      </c>
      <c r="G189" s="524">
        <v>23411244.59</v>
      </c>
    </row>
    <row r="190" spans="3:8" ht="17.25" hidden="1" customHeight="1" outlineLevel="5">
      <c r="E190" s="523" t="s">
        <v>683</v>
      </c>
      <c r="F190" s="523" t="s">
        <v>684</v>
      </c>
      <c r="G190" s="524">
        <v>4204852.4000000004</v>
      </c>
    </row>
    <row r="191" spans="3:8" ht="15.75" hidden="1" customHeight="1" outlineLevel="4">
      <c r="G191" s="525" t="s">
        <v>685</v>
      </c>
      <c r="H191" s="525">
        <f>SUM($G$181:$G$190)</f>
        <v>66398426.119999997</v>
      </c>
    </row>
    <row r="192" spans="3:8" ht="17.25" hidden="1" customHeight="1" outlineLevel="5">
      <c r="E192" s="523" t="s">
        <v>686</v>
      </c>
      <c r="F192" s="523" t="s">
        <v>687</v>
      </c>
      <c r="G192" s="524">
        <v>-7219779.0599999996</v>
      </c>
    </row>
    <row r="193" spans="5:8" ht="17.25" hidden="1" customHeight="1" outlineLevel="5">
      <c r="E193" s="523" t="s">
        <v>688</v>
      </c>
      <c r="F193" s="523" t="s">
        <v>689</v>
      </c>
      <c r="G193" s="524">
        <v>-1714577.44</v>
      </c>
    </row>
    <row r="194" spans="5:8" ht="17.25" hidden="1" customHeight="1" outlineLevel="5">
      <c r="E194" s="523" t="s">
        <v>690</v>
      </c>
      <c r="F194" s="523" t="s">
        <v>691</v>
      </c>
      <c r="G194" s="524">
        <v>-4308215.57</v>
      </c>
    </row>
    <row r="195" spans="5:8" ht="17.25" hidden="1" customHeight="1" outlineLevel="5">
      <c r="E195" s="523" t="s">
        <v>692</v>
      </c>
      <c r="F195" s="523" t="s">
        <v>693</v>
      </c>
      <c r="G195" s="524">
        <v>-23888549.73</v>
      </c>
    </row>
    <row r="196" spans="5:8" ht="17.25" hidden="1" customHeight="1" outlineLevel="5">
      <c r="E196" s="523" t="s">
        <v>694</v>
      </c>
      <c r="F196" s="523" t="s">
        <v>695</v>
      </c>
      <c r="G196" s="524">
        <v>-4568691</v>
      </c>
    </row>
    <row r="197" spans="5:8" ht="17.25" hidden="1" customHeight="1" outlineLevel="5">
      <c r="E197" s="523" t="s">
        <v>696</v>
      </c>
      <c r="F197" s="523" t="s">
        <v>697</v>
      </c>
      <c r="G197" s="524">
        <v>-10537635.5</v>
      </c>
    </row>
    <row r="198" spans="5:8" ht="17.25" hidden="1" customHeight="1" outlineLevel="5">
      <c r="E198" s="523" t="s">
        <v>698</v>
      </c>
      <c r="F198" s="523" t="s">
        <v>699</v>
      </c>
      <c r="G198" s="524">
        <v>-463367.5</v>
      </c>
    </row>
    <row r="199" spans="5:8" ht="17.25" hidden="1" customHeight="1" outlineLevel="5">
      <c r="E199" s="523" t="s">
        <v>700</v>
      </c>
      <c r="F199" s="523" t="s">
        <v>701</v>
      </c>
      <c r="G199" s="524">
        <v>-2179240.46</v>
      </c>
    </row>
    <row r="200" spans="5:8" ht="17.25" hidden="1" customHeight="1" outlineLevel="5">
      <c r="E200" s="523" t="s">
        <v>702</v>
      </c>
      <c r="F200" s="523" t="s">
        <v>703</v>
      </c>
      <c r="G200" s="524">
        <v>-2153105.31</v>
      </c>
    </row>
    <row r="201" spans="5:8" ht="17.25" hidden="1" customHeight="1" outlineLevel="5">
      <c r="E201" s="523" t="s">
        <v>704</v>
      </c>
      <c r="F201" s="523" t="s">
        <v>705</v>
      </c>
      <c r="G201" s="524">
        <v>-3515776.27</v>
      </c>
    </row>
    <row r="202" spans="5:8" ht="17.25" hidden="1" customHeight="1" outlineLevel="5">
      <c r="E202" s="523" t="s">
        <v>706</v>
      </c>
      <c r="F202" s="523" t="s">
        <v>707</v>
      </c>
      <c r="G202" s="524">
        <v>-3872219.29</v>
      </c>
    </row>
    <row r="203" spans="5:8" ht="17.25" hidden="1" customHeight="1" outlineLevel="5">
      <c r="E203" s="523" t="s">
        <v>708</v>
      </c>
      <c r="F203" s="523" t="s">
        <v>709</v>
      </c>
      <c r="G203" s="524">
        <v>-5683774.3899999997</v>
      </c>
    </row>
    <row r="204" spans="5:8" ht="15.75" hidden="1" customHeight="1" outlineLevel="4">
      <c r="G204" s="525" t="s">
        <v>685</v>
      </c>
      <c r="H204" s="525">
        <f>SUM($G$192:$G$203)</f>
        <v>-70104931.519999996</v>
      </c>
    </row>
    <row r="205" spans="5:8" ht="15.75" hidden="1" customHeight="1" outlineLevel="3">
      <c r="G205" s="526" t="s">
        <v>710</v>
      </c>
      <c r="H205" s="526">
        <f>SUM($G$182:$G$204)</f>
        <v>-3706505.4000000041</v>
      </c>
    </row>
    <row r="206" spans="5:8" ht="17.25" hidden="1" customHeight="1" outlineLevel="5">
      <c r="E206" s="523" t="s">
        <v>711</v>
      </c>
      <c r="F206" s="523" t="s">
        <v>712</v>
      </c>
      <c r="G206" s="524">
        <v>15511293.17</v>
      </c>
    </row>
    <row r="207" spans="5:8" ht="15.75" hidden="1" customHeight="1" outlineLevel="4">
      <c r="G207" s="525" t="s">
        <v>685</v>
      </c>
      <c r="H207" s="525">
        <f>SUM($G$205:$G$206)</f>
        <v>15511293.17</v>
      </c>
    </row>
    <row r="208" spans="5:8" ht="15.75" hidden="1" customHeight="1" outlineLevel="3">
      <c r="G208" s="526" t="s">
        <v>710</v>
      </c>
      <c r="H208" s="526">
        <f>SUM($G$206:$G$207)</f>
        <v>15511293.17</v>
      </c>
    </row>
    <row r="209" spans="3:8" ht="17.25" customHeight="1" outlineLevel="5">
      <c r="C209" s="522" t="s">
        <v>339</v>
      </c>
      <c r="E209" s="523" t="s">
        <v>713</v>
      </c>
      <c r="F209" s="523" t="s">
        <v>714</v>
      </c>
      <c r="G209" s="524">
        <v>14961183.16</v>
      </c>
    </row>
    <row r="210" spans="3:8" ht="15.75" hidden="1" customHeight="1" outlineLevel="4">
      <c r="G210" s="525" t="s">
        <v>685</v>
      </c>
      <c r="H210" s="525">
        <f>SUM($G$208:$G$209)</f>
        <v>14961183.16</v>
      </c>
    </row>
    <row r="211" spans="3:8" ht="15.75" hidden="1" customHeight="1" outlineLevel="3">
      <c r="G211" s="526" t="s">
        <v>710</v>
      </c>
      <c r="H211" s="526">
        <f>SUM($G$209:$G$210)</f>
        <v>14961183.16</v>
      </c>
    </row>
    <row r="212" spans="3:8" ht="17.25" hidden="1" customHeight="1" outlineLevel="5">
      <c r="E212" s="523" t="s">
        <v>667</v>
      </c>
      <c r="F212" s="523" t="s">
        <v>668</v>
      </c>
      <c r="G212" s="524">
        <v>27373492.670000002</v>
      </c>
    </row>
    <row r="213" spans="3:8" ht="17.25" hidden="1" customHeight="1" outlineLevel="5">
      <c r="E213" s="523" t="s">
        <v>669</v>
      </c>
      <c r="F213" s="523" t="s">
        <v>670</v>
      </c>
      <c r="G213" s="524">
        <v>75400</v>
      </c>
    </row>
    <row r="214" spans="3:8" ht="17.25" hidden="1" customHeight="1" outlineLevel="5">
      <c r="E214" s="523" t="s">
        <v>671</v>
      </c>
      <c r="F214" s="523" t="s">
        <v>672</v>
      </c>
      <c r="G214" s="524">
        <v>738544.73</v>
      </c>
    </row>
    <row r="215" spans="3:8" ht="17.25" hidden="1" customHeight="1" outlineLevel="5">
      <c r="E215" s="523" t="s">
        <v>673</v>
      </c>
      <c r="F215" s="523" t="s">
        <v>674</v>
      </c>
      <c r="G215" s="524">
        <v>5133243.63</v>
      </c>
    </row>
    <row r="216" spans="3:8" ht="17.25" hidden="1" customHeight="1" outlineLevel="5">
      <c r="E216" s="523" t="s">
        <v>675</v>
      </c>
      <c r="F216" s="523" t="s">
        <v>676</v>
      </c>
      <c r="G216" s="524">
        <v>2834650.31</v>
      </c>
    </row>
    <row r="217" spans="3:8" ht="17.25" hidden="1" customHeight="1" outlineLevel="5">
      <c r="E217" s="523" t="s">
        <v>677</v>
      </c>
      <c r="F217" s="523" t="s">
        <v>678</v>
      </c>
      <c r="G217" s="524">
        <v>91992</v>
      </c>
    </row>
    <row r="218" spans="3:8" ht="17.25" hidden="1" customHeight="1" outlineLevel="5">
      <c r="E218" s="523" t="s">
        <v>679</v>
      </c>
      <c r="F218" s="523" t="s">
        <v>680</v>
      </c>
      <c r="G218" s="524">
        <v>6022362</v>
      </c>
    </row>
    <row r="219" spans="3:8" ht="17.25" hidden="1" customHeight="1" outlineLevel="5">
      <c r="E219" s="523" t="s">
        <v>681</v>
      </c>
      <c r="F219" s="523" t="s">
        <v>682</v>
      </c>
      <c r="G219" s="524">
        <v>28109707.120000001</v>
      </c>
    </row>
    <row r="220" spans="3:8" ht="17.25" hidden="1" customHeight="1" outlineLevel="5">
      <c r="E220" s="523" t="s">
        <v>683</v>
      </c>
      <c r="F220" s="523" t="s">
        <v>684</v>
      </c>
      <c r="G220" s="524">
        <v>6289676.7599999998</v>
      </c>
    </row>
    <row r="221" spans="3:8" ht="15.75" hidden="1" customHeight="1" outlineLevel="4">
      <c r="G221" s="525" t="s">
        <v>685</v>
      </c>
      <c r="H221" s="525">
        <f>SUM($G$211:$G$220)</f>
        <v>76669069.220000014</v>
      </c>
    </row>
    <row r="222" spans="3:8" ht="17.25" hidden="1" customHeight="1" outlineLevel="5">
      <c r="E222" s="523" t="s">
        <v>686</v>
      </c>
      <c r="F222" s="523" t="s">
        <v>687</v>
      </c>
      <c r="G222" s="524">
        <v>-7880548.8899999997</v>
      </c>
    </row>
    <row r="223" spans="3:8" ht="17.25" hidden="1" customHeight="1" outlineLevel="5">
      <c r="E223" s="523" t="s">
        <v>688</v>
      </c>
      <c r="F223" s="523" t="s">
        <v>689</v>
      </c>
      <c r="G223" s="524">
        <v>-2136662.7400000002</v>
      </c>
    </row>
    <row r="224" spans="3:8" ht="17.25" hidden="1" customHeight="1" outlineLevel="5">
      <c r="E224" s="523" t="s">
        <v>690</v>
      </c>
      <c r="F224" s="523" t="s">
        <v>691</v>
      </c>
      <c r="G224" s="524">
        <v>-3217370.58</v>
      </c>
    </row>
    <row r="225" spans="3:8" ht="17.25" hidden="1" customHeight="1" outlineLevel="5">
      <c r="E225" s="523" t="s">
        <v>692</v>
      </c>
      <c r="F225" s="523" t="s">
        <v>693</v>
      </c>
      <c r="G225" s="524">
        <v>-28129693.809999999</v>
      </c>
    </row>
    <row r="226" spans="3:8" ht="17.25" hidden="1" customHeight="1" outlineLevel="5">
      <c r="E226" s="523" t="s">
        <v>694</v>
      </c>
      <c r="F226" s="523" t="s">
        <v>695</v>
      </c>
      <c r="G226" s="524">
        <v>-6478431.5700000003</v>
      </c>
    </row>
    <row r="227" spans="3:8" ht="17.25" hidden="1" customHeight="1" outlineLevel="5">
      <c r="E227" s="523" t="s">
        <v>696</v>
      </c>
      <c r="F227" s="523" t="s">
        <v>697</v>
      </c>
      <c r="G227" s="524">
        <v>-11626970</v>
      </c>
    </row>
    <row r="228" spans="3:8" ht="17.25" hidden="1" customHeight="1" outlineLevel="5">
      <c r="E228" s="523" t="s">
        <v>698</v>
      </c>
      <c r="F228" s="523" t="s">
        <v>699</v>
      </c>
      <c r="G228" s="524">
        <v>-855914.09</v>
      </c>
    </row>
    <row r="229" spans="3:8" ht="17.25" hidden="1" customHeight="1" outlineLevel="5">
      <c r="E229" s="523" t="s">
        <v>700</v>
      </c>
      <c r="F229" s="523" t="s">
        <v>701</v>
      </c>
      <c r="G229" s="524">
        <v>-3473204.55</v>
      </c>
    </row>
    <row r="230" spans="3:8" ht="17.25" hidden="1" customHeight="1" outlineLevel="5">
      <c r="E230" s="523" t="s">
        <v>702</v>
      </c>
      <c r="F230" s="523" t="s">
        <v>703</v>
      </c>
      <c r="G230" s="524">
        <v>-2579550.96</v>
      </c>
    </row>
    <row r="231" spans="3:8" ht="17.25" hidden="1" customHeight="1" outlineLevel="5">
      <c r="E231" s="523" t="s">
        <v>704</v>
      </c>
      <c r="F231" s="523" t="s">
        <v>705</v>
      </c>
      <c r="G231" s="524">
        <v>-3406981.35</v>
      </c>
    </row>
    <row r="232" spans="3:8" ht="17.25" hidden="1" customHeight="1" outlineLevel="5">
      <c r="E232" s="523" t="s">
        <v>706</v>
      </c>
      <c r="F232" s="523" t="s">
        <v>707</v>
      </c>
      <c r="G232" s="524">
        <v>-3979733.56</v>
      </c>
    </row>
    <row r="233" spans="3:8" ht="17.25" hidden="1" customHeight="1" outlineLevel="5">
      <c r="E233" s="523" t="s">
        <v>708</v>
      </c>
      <c r="F233" s="523" t="s">
        <v>709</v>
      </c>
      <c r="G233" s="524">
        <v>-3734781.43</v>
      </c>
    </row>
    <row r="234" spans="3:8" ht="15.75" hidden="1" customHeight="1" outlineLevel="4">
      <c r="G234" s="525" t="s">
        <v>685</v>
      </c>
      <c r="H234" s="525">
        <f>SUM($G$222:$G$233)</f>
        <v>-77499843.530000001</v>
      </c>
    </row>
    <row r="235" spans="3:8" ht="15.75" hidden="1" customHeight="1" outlineLevel="3">
      <c r="G235" s="526" t="s">
        <v>710</v>
      </c>
      <c r="H235" s="526">
        <f>SUM($G$212:$G$234)</f>
        <v>-830774.30999998376</v>
      </c>
    </row>
    <row r="236" spans="3:8" ht="17.25" hidden="1" customHeight="1" outlineLevel="5">
      <c r="E236" s="523" t="s">
        <v>711</v>
      </c>
      <c r="F236" s="523" t="s">
        <v>712</v>
      </c>
      <c r="G236" s="524">
        <v>13576342.99</v>
      </c>
    </row>
    <row r="237" spans="3:8" ht="15.75" hidden="1" customHeight="1" outlineLevel="4">
      <c r="G237" s="525" t="s">
        <v>685</v>
      </c>
      <c r="H237" s="525">
        <f>SUM($G$235:$G$236)</f>
        <v>13576342.99</v>
      </c>
    </row>
    <row r="238" spans="3:8" ht="15.75" hidden="1" customHeight="1" outlineLevel="3">
      <c r="G238" s="526" t="s">
        <v>710</v>
      </c>
      <c r="H238" s="526">
        <f>SUM($G$236:$G$237)</f>
        <v>13576342.99</v>
      </c>
    </row>
    <row r="239" spans="3:8" ht="17.25" customHeight="1" outlineLevel="5">
      <c r="C239" s="522" t="s">
        <v>347</v>
      </c>
      <c r="E239" s="523" t="s">
        <v>713</v>
      </c>
      <c r="F239" s="523" t="s">
        <v>714</v>
      </c>
      <c r="G239" s="524">
        <v>12158627.439999999</v>
      </c>
    </row>
    <row r="240" spans="3:8" ht="15.75" hidden="1" customHeight="1" outlineLevel="4">
      <c r="G240" s="525" t="s">
        <v>685</v>
      </c>
      <c r="H240" s="525">
        <f>SUM($G$238:$G$239)</f>
        <v>12158627.439999999</v>
      </c>
    </row>
    <row r="241" spans="5:8" ht="15.75" hidden="1" customHeight="1" outlineLevel="3">
      <c r="G241" s="526" t="s">
        <v>710</v>
      </c>
      <c r="H241" s="526">
        <f>SUM($G$239:$G$240)</f>
        <v>12158627.439999999</v>
      </c>
    </row>
    <row r="242" spans="5:8" ht="17.25" hidden="1" customHeight="1" outlineLevel="5">
      <c r="E242" s="523" t="s">
        <v>667</v>
      </c>
      <c r="F242" s="523" t="s">
        <v>668</v>
      </c>
      <c r="G242" s="524">
        <v>26703334.530000001</v>
      </c>
    </row>
    <row r="243" spans="5:8" ht="17.25" hidden="1" customHeight="1" outlineLevel="5">
      <c r="E243" s="523" t="s">
        <v>669</v>
      </c>
      <c r="F243" s="523" t="s">
        <v>670</v>
      </c>
      <c r="G243" s="524">
        <v>54750</v>
      </c>
    </row>
    <row r="244" spans="5:8" ht="17.25" hidden="1" customHeight="1" outlineLevel="5">
      <c r="E244" s="523" t="s">
        <v>671</v>
      </c>
      <c r="F244" s="523" t="s">
        <v>672</v>
      </c>
      <c r="G244" s="524">
        <v>440368.48</v>
      </c>
    </row>
    <row r="245" spans="5:8" ht="17.25" hidden="1" customHeight="1" outlineLevel="5">
      <c r="E245" s="523" t="s">
        <v>673</v>
      </c>
      <c r="F245" s="523" t="s">
        <v>674</v>
      </c>
      <c r="G245" s="524">
        <v>2163440.7000000002</v>
      </c>
    </row>
    <row r="246" spans="5:8" ht="17.25" hidden="1" customHeight="1" outlineLevel="5">
      <c r="E246" s="523" t="s">
        <v>675</v>
      </c>
      <c r="F246" s="523" t="s">
        <v>676</v>
      </c>
      <c r="G246" s="524">
        <v>3286151</v>
      </c>
    </row>
    <row r="247" spans="5:8" ht="17.25" hidden="1" customHeight="1" outlineLevel="5">
      <c r="E247" s="523" t="s">
        <v>677</v>
      </c>
      <c r="F247" s="523" t="s">
        <v>678</v>
      </c>
      <c r="G247" s="524">
        <v>261116</v>
      </c>
    </row>
    <row r="248" spans="5:8" ht="17.25" hidden="1" customHeight="1" outlineLevel="5">
      <c r="E248" s="523" t="s">
        <v>679</v>
      </c>
      <c r="F248" s="523" t="s">
        <v>680</v>
      </c>
      <c r="G248" s="524">
        <v>6108805.5999999996</v>
      </c>
    </row>
    <row r="249" spans="5:8" ht="17.25" hidden="1" customHeight="1" outlineLevel="5">
      <c r="E249" s="523" t="s">
        <v>681</v>
      </c>
      <c r="F249" s="523" t="s">
        <v>682</v>
      </c>
      <c r="G249" s="524">
        <v>26219793.219999999</v>
      </c>
    </row>
    <row r="250" spans="5:8" ht="17.25" hidden="1" customHeight="1" outlineLevel="5">
      <c r="E250" s="523" t="s">
        <v>683</v>
      </c>
      <c r="F250" s="523" t="s">
        <v>684</v>
      </c>
      <c r="G250" s="524">
        <v>3205911.8</v>
      </c>
    </row>
    <row r="251" spans="5:8" ht="15.75" hidden="1" customHeight="1" outlineLevel="4">
      <c r="G251" s="525" t="s">
        <v>685</v>
      </c>
      <c r="H251" s="525">
        <f>SUM($G$241:$G$250)</f>
        <v>68443671.329999998</v>
      </c>
    </row>
    <row r="252" spans="5:8" ht="17.25" hidden="1" customHeight="1" outlineLevel="5">
      <c r="E252" s="523" t="s">
        <v>686</v>
      </c>
      <c r="F252" s="523" t="s">
        <v>687</v>
      </c>
      <c r="G252" s="524">
        <v>-5609820.5099999998</v>
      </c>
    </row>
    <row r="253" spans="5:8" ht="17.25" hidden="1" customHeight="1" outlineLevel="5">
      <c r="E253" s="523" t="s">
        <v>688</v>
      </c>
      <c r="F253" s="523" t="s">
        <v>689</v>
      </c>
      <c r="G253" s="524">
        <v>-2180294.94</v>
      </c>
    </row>
    <row r="254" spans="5:8" ht="17.25" hidden="1" customHeight="1" outlineLevel="5">
      <c r="E254" s="523" t="s">
        <v>690</v>
      </c>
      <c r="F254" s="523" t="s">
        <v>691</v>
      </c>
      <c r="G254" s="524">
        <v>-1588101.19</v>
      </c>
    </row>
    <row r="255" spans="5:8" ht="17.25" hidden="1" customHeight="1" outlineLevel="5">
      <c r="E255" s="523" t="s">
        <v>692</v>
      </c>
      <c r="F255" s="523" t="s">
        <v>693</v>
      </c>
      <c r="G255" s="524">
        <v>-26470470.780000001</v>
      </c>
    </row>
    <row r="256" spans="5:8" ht="17.25" hidden="1" customHeight="1" outlineLevel="5">
      <c r="E256" s="523" t="s">
        <v>694</v>
      </c>
      <c r="F256" s="523" t="s">
        <v>695</v>
      </c>
      <c r="G256" s="524">
        <v>-6143278.4699999997</v>
      </c>
    </row>
    <row r="257" spans="3:8" ht="17.25" hidden="1" customHeight="1" outlineLevel="5">
      <c r="E257" s="523" t="s">
        <v>696</v>
      </c>
      <c r="F257" s="523" t="s">
        <v>697</v>
      </c>
      <c r="G257" s="524">
        <v>-10684606.25</v>
      </c>
    </row>
    <row r="258" spans="3:8" ht="17.25" hidden="1" customHeight="1" outlineLevel="5">
      <c r="E258" s="523" t="s">
        <v>698</v>
      </c>
      <c r="F258" s="523" t="s">
        <v>699</v>
      </c>
      <c r="G258" s="524">
        <v>-495076</v>
      </c>
    </row>
    <row r="259" spans="3:8" ht="17.25" hidden="1" customHeight="1" outlineLevel="5">
      <c r="E259" s="523" t="s">
        <v>700</v>
      </c>
      <c r="F259" s="523" t="s">
        <v>701</v>
      </c>
      <c r="G259" s="524">
        <v>-2672977.2599999998</v>
      </c>
    </row>
    <row r="260" spans="3:8" ht="17.25" hidden="1" customHeight="1" outlineLevel="5">
      <c r="E260" s="523" t="s">
        <v>702</v>
      </c>
      <c r="F260" s="523" t="s">
        <v>703</v>
      </c>
      <c r="G260" s="524">
        <v>-1985131.42</v>
      </c>
    </row>
    <row r="261" spans="3:8" ht="17.25" hidden="1" customHeight="1" outlineLevel="5">
      <c r="E261" s="523" t="s">
        <v>704</v>
      </c>
      <c r="F261" s="523" t="s">
        <v>705</v>
      </c>
      <c r="G261" s="524">
        <v>-3157169.52</v>
      </c>
    </row>
    <row r="262" spans="3:8" ht="17.25" hidden="1" customHeight="1" outlineLevel="5">
      <c r="E262" s="523" t="s">
        <v>706</v>
      </c>
      <c r="F262" s="523" t="s">
        <v>707</v>
      </c>
      <c r="G262" s="524">
        <v>-2253175</v>
      </c>
    </row>
    <row r="263" spans="3:8" ht="17.25" hidden="1" customHeight="1" outlineLevel="5">
      <c r="E263" s="523" t="s">
        <v>708</v>
      </c>
      <c r="F263" s="523" t="s">
        <v>709</v>
      </c>
      <c r="G263" s="524">
        <v>-4505395.8499999996</v>
      </c>
    </row>
    <row r="264" spans="3:8" ht="15.75" hidden="1" customHeight="1" outlineLevel="4">
      <c r="G264" s="525" t="s">
        <v>685</v>
      </c>
      <c r="H264" s="525">
        <f>SUM($G$252:$G$263)</f>
        <v>-67745497.189999998</v>
      </c>
    </row>
    <row r="265" spans="3:8" ht="15.75" hidden="1" customHeight="1" outlineLevel="3">
      <c r="G265" s="526" t="s">
        <v>710</v>
      </c>
      <c r="H265" s="526">
        <f>SUM($G$242:$G$264)</f>
        <v>698174.14000000618</v>
      </c>
    </row>
    <row r="266" spans="3:8" ht="17.25" hidden="1" customHeight="1" outlineLevel="5">
      <c r="E266" s="523" t="s">
        <v>711</v>
      </c>
      <c r="F266" s="523" t="s">
        <v>712</v>
      </c>
      <c r="G266" s="524">
        <v>1251507.17</v>
      </c>
    </row>
    <row r="267" spans="3:8" ht="15.75" hidden="1" customHeight="1" outlineLevel="4">
      <c r="G267" s="525" t="s">
        <v>685</v>
      </c>
      <c r="H267" s="525">
        <f>SUM($G$265:$G$266)</f>
        <v>1251507.17</v>
      </c>
    </row>
    <row r="268" spans="3:8" ht="15.75" hidden="1" customHeight="1" outlineLevel="3">
      <c r="G268" s="526" t="s">
        <v>710</v>
      </c>
      <c r="H268" s="526">
        <f>SUM($G$266:$G$267)</f>
        <v>1251507.17</v>
      </c>
    </row>
    <row r="269" spans="3:8" ht="17.25" customHeight="1" outlineLevel="5">
      <c r="C269" s="522" t="s">
        <v>348</v>
      </c>
      <c r="E269" s="523" t="s">
        <v>713</v>
      </c>
      <c r="F269" s="523" t="s">
        <v>714</v>
      </c>
      <c r="G269" s="524">
        <v>-1915233.66</v>
      </c>
    </row>
    <row r="270" spans="3:8" ht="15.75" hidden="1" customHeight="1" outlineLevel="4">
      <c r="G270" s="525" t="s">
        <v>685</v>
      </c>
      <c r="H270" s="525">
        <f>SUM($G$268:$G$269)</f>
        <v>-1915233.66</v>
      </c>
    </row>
    <row r="271" spans="3:8" ht="15.75" hidden="1" customHeight="1" outlineLevel="3">
      <c r="G271" s="526" t="s">
        <v>710</v>
      </c>
      <c r="H271" s="526">
        <f>SUM($G$269:$G$270)</f>
        <v>-1915233.66</v>
      </c>
    </row>
    <row r="272" spans="3:8" ht="17.25" hidden="1" customHeight="1" outlineLevel="5">
      <c r="E272" s="523" t="s">
        <v>667</v>
      </c>
      <c r="F272" s="523" t="s">
        <v>668</v>
      </c>
      <c r="G272" s="524">
        <v>54169896.229999997</v>
      </c>
    </row>
    <row r="273" spans="5:8" ht="17.25" hidden="1" customHeight="1" outlineLevel="5">
      <c r="E273" s="523" t="s">
        <v>669</v>
      </c>
      <c r="F273" s="523" t="s">
        <v>670</v>
      </c>
      <c r="G273" s="524">
        <v>420450</v>
      </c>
    </row>
    <row r="274" spans="5:8" ht="17.25" hidden="1" customHeight="1" outlineLevel="5">
      <c r="E274" s="523" t="s">
        <v>671</v>
      </c>
      <c r="F274" s="523" t="s">
        <v>672</v>
      </c>
      <c r="G274" s="524">
        <v>462850.67</v>
      </c>
    </row>
    <row r="275" spans="5:8" ht="17.25" hidden="1" customHeight="1" outlineLevel="5">
      <c r="E275" s="523" t="s">
        <v>673</v>
      </c>
      <c r="F275" s="523" t="s">
        <v>674</v>
      </c>
      <c r="G275" s="524">
        <v>3171715.06</v>
      </c>
    </row>
    <row r="276" spans="5:8" ht="17.25" hidden="1" customHeight="1" outlineLevel="5">
      <c r="E276" s="523" t="s">
        <v>675</v>
      </c>
      <c r="F276" s="523" t="s">
        <v>676</v>
      </c>
      <c r="G276" s="524">
        <v>2136555.8199999998</v>
      </c>
    </row>
    <row r="277" spans="5:8" ht="17.25" hidden="1" customHeight="1" outlineLevel="5">
      <c r="E277" s="523" t="s">
        <v>677</v>
      </c>
      <c r="F277" s="523" t="s">
        <v>678</v>
      </c>
      <c r="G277" s="524">
        <v>386942</v>
      </c>
    </row>
    <row r="278" spans="5:8" ht="17.25" hidden="1" customHeight="1" outlineLevel="5">
      <c r="E278" s="523" t="s">
        <v>679</v>
      </c>
      <c r="F278" s="523" t="s">
        <v>680</v>
      </c>
      <c r="G278" s="524">
        <v>10723017</v>
      </c>
    </row>
    <row r="279" spans="5:8" ht="17.25" hidden="1" customHeight="1" outlineLevel="5">
      <c r="E279" s="523" t="s">
        <v>681</v>
      </c>
      <c r="F279" s="523" t="s">
        <v>682</v>
      </c>
      <c r="G279" s="524">
        <v>31875287.449999999</v>
      </c>
    </row>
    <row r="280" spans="5:8" ht="17.25" hidden="1" customHeight="1" outlineLevel="5">
      <c r="E280" s="523" t="s">
        <v>683</v>
      </c>
      <c r="F280" s="523" t="s">
        <v>684</v>
      </c>
      <c r="G280" s="524">
        <v>13039624.35</v>
      </c>
    </row>
    <row r="281" spans="5:8" ht="15.75" hidden="1" customHeight="1" outlineLevel="4">
      <c r="G281" s="525" t="s">
        <v>685</v>
      </c>
      <c r="H281" s="525">
        <f>SUM($G$271:$G$280)</f>
        <v>116386338.58</v>
      </c>
    </row>
    <row r="282" spans="5:8" ht="17.25" hidden="1" customHeight="1" outlineLevel="5">
      <c r="E282" s="523" t="s">
        <v>686</v>
      </c>
      <c r="F282" s="523" t="s">
        <v>687</v>
      </c>
      <c r="G282" s="524">
        <v>-12119565.060000001</v>
      </c>
    </row>
    <row r="283" spans="5:8" ht="17.25" hidden="1" customHeight="1" outlineLevel="5">
      <c r="E283" s="523" t="s">
        <v>688</v>
      </c>
      <c r="F283" s="523" t="s">
        <v>689</v>
      </c>
      <c r="G283" s="524">
        <v>-4535151.41</v>
      </c>
    </row>
    <row r="284" spans="5:8" ht="17.25" hidden="1" customHeight="1" outlineLevel="5">
      <c r="E284" s="523" t="s">
        <v>690</v>
      </c>
      <c r="F284" s="523" t="s">
        <v>691</v>
      </c>
      <c r="G284" s="524">
        <v>-1999037.74</v>
      </c>
    </row>
    <row r="285" spans="5:8" ht="17.25" hidden="1" customHeight="1" outlineLevel="5">
      <c r="E285" s="523" t="s">
        <v>692</v>
      </c>
      <c r="F285" s="523" t="s">
        <v>693</v>
      </c>
      <c r="G285" s="524">
        <v>-32415304.129999999</v>
      </c>
    </row>
    <row r="286" spans="5:8" ht="17.25" hidden="1" customHeight="1" outlineLevel="5">
      <c r="E286" s="523" t="s">
        <v>694</v>
      </c>
      <c r="F286" s="523" t="s">
        <v>695</v>
      </c>
      <c r="G286" s="524">
        <v>-9292597</v>
      </c>
    </row>
    <row r="287" spans="5:8" ht="17.25" hidden="1" customHeight="1" outlineLevel="5">
      <c r="E287" s="523" t="s">
        <v>696</v>
      </c>
      <c r="F287" s="523" t="s">
        <v>697</v>
      </c>
      <c r="G287" s="524">
        <v>-14492528.5</v>
      </c>
    </row>
    <row r="288" spans="5:8" ht="17.25" hidden="1" customHeight="1" outlineLevel="5">
      <c r="E288" s="523" t="s">
        <v>698</v>
      </c>
      <c r="F288" s="523" t="s">
        <v>699</v>
      </c>
      <c r="G288" s="524">
        <v>-804489.7</v>
      </c>
    </row>
    <row r="289" spans="3:8" ht="17.25" hidden="1" customHeight="1" outlineLevel="5">
      <c r="E289" s="523" t="s">
        <v>700</v>
      </c>
      <c r="F289" s="523" t="s">
        <v>701</v>
      </c>
      <c r="G289" s="524">
        <v>-4692258.29</v>
      </c>
    </row>
    <row r="290" spans="3:8" ht="17.25" hidden="1" customHeight="1" outlineLevel="5">
      <c r="E290" s="523" t="s">
        <v>702</v>
      </c>
      <c r="F290" s="523" t="s">
        <v>703</v>
      </c>
      <c r="G290" s="524">
        <v>-2977724.82</v>
      </c>
    </row>
    <row r="291" spans="3:8" ht="17.25" hidden="1" customHeight="1" outlineLevel="5">
      <c r="E291" s="523" t="s">
        <v>704</v>
      </c>
      <c r="F291" s="523" t="s">
        <v>705</v>
      </c>
      <c r="G291" s="524">
        <v>-4693405.97</v>
      </c>
    </row>
    <row r="292" spans="3:8" ht="17.25" hidden="1" customHeight="1" outlineLevel="5">
      <c r="E292" s="523" t="s">
        <v>706</v>
      </c>
      <c r="F292" s="523" t="s">
        <v>707</v>
      </c>
      <c r="G292" s="524">
        <v>-7804195.0300000003</v>
      </c>
    </row>
    <row r="293" spans="3:8" ht="17.25" hidden="1" customHeight="1" outlineLevel="5">
      <c r="E293" s="523" t="s">
        <v>708</v>
      </c>
      <c r="F293" s="523" t="s">
        <v>709</v>
      </c>
      <c r="G293" s="524">
        <v>-9970045.0399999991</v>
      </c>
    </row>
    <row r="294" spans="3:8" ht="15.75" hidden="1" customHeight="1" outlineLevel="4">
      <c r="G294" s="525" t="s">
        <v>685</v>
      </c>
      <c r="H294" s="525">
        <f>SUM($G$282:$G$293)</f>
        <v>-105796302.69</v>
      </c>
    </row>
    <row r="295" spans="3:8" ht="15.75" hidden="1" customHeight="1" outlineLevel="3">
      <c r="G295" s="526" t="s">
        <v>710</v>
      </c>
      <c r="H295" s="526">
        <f>SUM($G$272:$G$294)</f>
        <v>10590035.890000008</v>
      </c>
    </row>
    <row r="296" spans="3:8" ht="17.25" hidden="1" customHeight="1" outlineLevel="5">
      <c r="E296" s="523" t="s">
        <v>711</v>
      </c>
      <c r="F296" s="523" t="s">
        <v>712</v>
      </c>
      <c r="G296" s="524">
        <v>55736842.310000002</v>
      </c>
    </row>
    <row r="297" spans="3:8" ht="15.75" hidden="1" customHeight="1" outlineLevel="4">
      <c r="G297" s="525" t="s">
        <v>685</v>
      </c>
      <c r="H297" s="525">
        <f>SUM($G$295:$G$296)</f>
        <v>55736842.310000002</v>
      </c>
    </row>
    <row r="298" spans="3:8" ht="15.75" hidden="1" customHeight="1" outlineLevel="3">
      <c r="G298" s="526" t="s">
        <v>710</v>
      </c>
      <c r="H298" s="526">
        <f>SUM($G$296:$G$297)</f>
        <v>55736842.310000002</v>
      </c>
    </row>
    <row r="299" spans="3:8" ht="17.25" customHeight="1" outlineLevel="5">
      <c r="C299" s="522" t="s">
        <v>349</v>
      </c>
      <c r="E299" s="523" t="s">
        <v>713</v>
      </c>
      <c r="F299" s="523" t="s">
        <v>714</v>
      </c>
      <c r="G299" s="524">
        <v>51835150.170000002</v>
      </c>
    </row>
    <row r="300" spans="3:8" ht="15.75" hidden="1" customHeight="1" outlineLevel="4">
      <c r="G300" s="525" t="s">
        <v>685</v>
      </c>
      <c r="H300" s="525">
        <f>SUM($G$298:$G$299)</f>
        <v>51835150.170000002</v>
      </c>
    </row>
    <row r="301" spans="3:8" ht="15.75" hidden="1" customHeight="1" outlineLevel="3">
      <c r="G301" s="526" t="s">
        <v>710</v>
      </c>
      <c r="H301" s="526">
        <f>SUM($G$299:$G$300)</f>
        <v>51835150.170000002</v>
      </c>
    </row>
    <row r="302" spans="3:8" ht="17.25" hidden="1" customHeight="1" outlineLevel="5">
      <c r="E302" s="523" t="s">
        <v>667</v>
      </c>
      <c r="F302" s="523" t="s">
        <v>668</v>
      </c>
      <c r="G302" s="524">
        <v>15817042.85</v>
      </c>
    </row>
    <row r="303" spans="3:8" ht="17.25" hidden="1" customHeight="1" outlineLevel="5">
      <c r="E303" s="523" t="s">
        <v>669</v>
      </c>
      <c r="F303" s="523" t="s">
        <v>670</v>
      </c>
      <c r="G303" s="524">
        <v>24100</v>
      </c>
    </row>
    <row r="304" spans="3:8" ht="17.25" hidden="1" customHeight="1" outlineLevel="5">
      <c r="E304" s="523" t="s">
        <v>671</v>
      </c>
      <c r="F304" s="523" t="s">
        <v>672</v>
      </c>
      <c r="G304" s="524">
        <v>96528.78</v>
      </c>
    </row>
    <row r="305" spans="5:8" ht="17.25" hidden="1" customHeight="1" outlineLevel="5">
      <c r="E305" s="523" t="s">
        <v>673</v>
      </c>
      <c r="F305" s="523" t="s">
        <v>674</v>
      </c>
      <c r="G305" s="524">
        <v>1132988.83</v>
      </c>
    </row>
    <row r="306" spans="5:8" ht="17.25" hidden="1" customHeight="1" outlineLevel="5">
      <c r="E306" s="523" t="s">
        <v>675</v>
      </c>
      <c r="F306" s="523" t="s">
        <v>676</v>
      </c>
      <c r="G306" s="524">
        <v>746805.27</v>
      </c>
    </row>
    <row r="307" spans="5:8" ht="17.25" hidden="1" customHeight="1" outlineLevel="5">
      <c r="E307" s="523" t="s">
        <v>677</v>
      </c>
      <c r="F307" s="523" t="s">
        <v>678</v>
      </c>
      <c r="G307" s="524">
        <v>3775</v>
      </c>
    </row>
    <row r="308" spans="5:8" ht="17.25" hidden="1" customHeight="1" outlineLevel="5">
      <c r="E308" s="523" t="s">
        <v>679</v>
      </c>
      <c r="F308" s="523" t="s">
        <v>680</v>
      </c>
      <c r="G308" s="524">
        <v>1670050</v>
      </c>
    </row>
    <row r="309" spans="5:8" ht="17.25" hidden="1" customHeight="1" outlineLevel="5">
      <c r="E309" s="523" t="s">
        <v>681</v>
      </c>
      <c r="F309" s="523" t="s">
        <v>682</v>
      </c>
      <c r="G309" s="524">
        <v>14381812.76</v>
      </c>
    </row>
    <row r="310" spans="5:8" ht="17.25" hidden="1" customHeight="1" outlineLevel="5">
      <c r="E310" s="523" t="s">
        <v>683</v>
      </c>
      <c r="F310" s="523" t="s">
        <v>684</v>
      </c>
      <c r="G310" s="524">
        <v>3027864.34</v>
      </c>
    </row>
    <row r="311" spans="5:8" ht="15.75" hidden="1" customHeight="1" outlineLevel="4">
      <c r="G311" s="525" t="s">
        <v>685</v>
      </c>
      <c r="H311" s="525">
        <f>SUM($G$301:$G$310)</f>
        <v>36900967.829999998</v>
      </c>
    </row>
    <row r="312" spans="5:8" ht="17.25" hidden="1" customHeight="1" outlineLevel="5">
      <c r="E312" s="523" t="s">
        <v>686</v>
      </c>
      <c r="F312" s="523" t="s">
        <v>687</v>
      </c>
      <c r="G312" s="524">
        <v>-1759162.86</v>
      </c>
    </row>
    <row r="313" spans="5:8" ht="17.25" hidden="1" customHeight="1" outlineLevel="5">
      <c r="E313" s="523" t="s">
        <v>688</v>
      </c>
      <c r="F313" s="523" t="s">
        <v>689</v>
      </c>
      <c r="G313" s="524">
        <v>-1973367.51</v>
      </c>
    </row>
    <row r="314" spans="5:8" ht="17.25" hidden="1" customHeight="1" outlineLevel="5">
      <c r="E314" s="523" t="s">
        <v>692</v>
      </c>
      <c r="F314" s="523" t="s">
        <v>693</v>
      </c>
      <c r="G314" s="524">
        <v>-14607451.26</v>
      </c>
    </row>
    <row r="315" spans="5:8" ht="17.25" hidden="1" customHeight="1" outlineLevel="5">
      <c r="E315" s="523" t="s">
        <v>694</v>
      </c>
      <c r="F315" s="523" t="s">
        <v>695</v>
      </c>
      <c r="G315" s="524">
        <v>-2515847.5</v>
      </c>
    </row>
    <row r="316" spans="5:8" ht="17.25" hidden="1" customHeight="1" outlineLevel="5">
      <c r="E316" s="523" t="s">
        <v>696</v>
      </c>
      <c r="F316" s="523" t="s">
        <v>697</v>
      </c>
      <c r="G316" s="524">
        <v>-5301172.47</v>
      </c>
    </row>
    <row r="317" spans="5:8" ht="17.25" hidden="1" customHeight="1" outlineLevel="5">
      <c r="E317" s="523" t="s">
        <v>698</v>
      </c>
      <c r="F317" s="523" t="s">
        <v>699</v>
      </c>
      <c r="G317" s="524">
        <v>-268298.19</v>
      </c>
    </row>
    <row r="318" spans="5:8" ht="17.25" hidden="1" customHeight="1" outlineLevel="5">
      <c r="E318" s="523" t="s">
        <v>700</v>
      </c>
      <c r="F318" s="523" t="s">
        <v>701</v>
      </c>
      <c r="G318" s="524">
        <v>-1954424.58</v>
      </c>
    </row>
    <row r="319" spans="5:8" ht="17.25" hidden="1" customHeight="1" outlineLevel="5">
      <c r="E319" s="523" t="s">
        <v>702</v>
      </c>
      <c r="F319" s="523" t="s">
        <v>703</v>
      </c>
      <c r="G319" s="524">
        <v>-987038.04</v>
      </c>
    </row>
    <row r="320" spans="5:8" ht="17.25" hidden="1" customHeight="1" outlineLevel="5">
      <c r="E320" s="523" t="s">
        <v>704</v>
      </c>
      <c r="F320" s="523" t="s">
        <v>705</v>
      </c>
      <c r="G320" s="524">
        <v>-1968042.23</v>
      </c>
    </row>
    <row r="321" spans="3:8" ht="17.25" hidden="1" customHeight="1" outlineLevel="5">
      <c r="E321" s="523" t="s">
        <v>706</v>
      </c>
      <c r="F321" s="523" t="s">
        <v>707</v>
      </c>
      <c r="G321" s="524">
        <v>-2261921.7799999998</v>
      </c>
    </row>
    <row r="322" spans="3:8" ht="17.25" hidden="1" customHeight="1" outlineLevel="5">
      <c r="E322" s="523" t="s">
        <v>708</v>
      </c>
      <c r="F322" s="523" t="s">
        <v>709</v>
      </c>
      <c r="G322" s="524">
        <v>-2483421.98</v>
      </c>
    </row>
    <row r="323" spans="3:8" ht="15.75" hidden="1" customHeight="1" outlineLevel="4">
      <c r="G323" s="525" t="s">
        <v>685</v>
      </c>
      <c r="H323" s="525">
        <f>SUM($G$312:$G$322)</f>
        <v>-36080148.399999991</v>
      </c>
    </row>
    <row r="324" spans="3:8" ht="15.75" hidden="1" customHeight="1" outlineLevel="3">
      <c r="G324" s="526" t="s">
        <v>710</v>
      </c>
      <c r="H324" s="526">
        <f>SUM($G$302:$G$323)</f>
        <v>820819.42999999784</v>
      </c>
    </row>
    <row r="325" spans="3:8" ht="17.25" hidden="1" customHeight="1" outlineLevel="5">
      <c r="E325" s="523" t="s">
        <v>711</v>
      </c>
      <c r="F325" s="523" t="s">
        <v>712</v>
      </c>
      <c r="G325" s="524">
        <v>15608581.32</v>
      </c>
    </row>
    <row r="326" spans="3:8" ht="15.75" hidden="1" customHeight="1" outlineLevel="4">
      <c r="G326" s="525" t="s">
        <v>685</v>
      </c>
      <c r="H326" s="525">
        <f>SUM($G$324:$G$325)</f>
        <v>15608581.32</v>
      </c>
    </row>
    <row r="327" spans="3:8" ht="15.75" hidden="1" customHeight="1" outlineLevel="3">
      <c r="G327" s="526" t="s">
        <v>710</v>
      </c>
      <c r="H327" s="526">
        <f>SUM($G$325:$G$326)</f>
        <v>15608581.32</v>
      </c>
    </row>
    <row r="328" spans="3:8" ht="17.25" customHeight="1" outlineLevel="5">
      <c r="C328" s="522" t="s">
        <v>351</v>
      </c>
      <c r="E328" s="523" t="s">
        <v>713</v>
      </c>
      <c r="F328" s="523" t="s">
        <v>714</v>
      </c>
      <c r="G328" s="524">
        <v>14318760.08</v>
      </c>
    </row>
    <row r="329" spans="3:8" ht="15.75" hidden="1" customHeight="1" outlineLevel="4">
      <c r="G329" s="525" t="s">
        <v>685</v>
      </c>
      <c r="H329" s="525">
        <f>SUM($G$327:$G$328)</f>
        <v>14318760.08</v>
      </c>
    </row>
    <row r="330" spans="3:8" ht="15.75" hidden="1" customHeight="1" outlineLevel="3">
      <c r="G330" s="526" t="s">
        <v>710</v>
      </c>
      <c r="H330" s="526">
        <f>SUM($G$328:$G$329)</f>
        <v>14318760.08</v>
      </c>
    </row>
    <row r="331" spans="3:8" ht="17.25" hidden="1" customHeight="1" outlineLevel="5">
      <c r="E331" s="523" t="s">
        <v>667</v>
      </c>
      <c r="F331" s="523" t="s">
        <v>668</v>
      </c>
      <c r="G331" s="524">
        <v>21506703.149999999</v>
      </c>
    </row>
    <row r="332" spans="3:8" ht="17.25" hidden="1" customHeight="1" outlineLevel="5">
      <c r="E332" s="523" t="s">
        <v>669</v>
      </c>
      <c r="F332" s="523" t="s">
        <v>670</v>
      </c>
      <c r="G332" s="524">
        <v>164600</v>
      </c>
    </row>
    <row r="333" spans="3:8" ht="17.25" hidden="1" customHeight="1" outlineLevel="5">
      <c r="E333" s="523" t="s">
        <v>671</v>
      </c>
      <c r="F333" s="523" t="s">
        <v>672</v>
      </c>
      <c r="G333" s="524">
        <v>586219.05000000005</v>
      </c>
    </row>
    <row r="334" spans="3:8" ht="17.25" hidden="1" customHeight="1" outlineLevel="5">
      <c r="E334" s="523" t="s">
        <v>673</v>
      </c>
      <c r="F334" s="523" t="s">
        <v>674</v>
      </c>
      <c r="G334" s="524">
        <v>7122988.7699999996</v>
      </c>
    </row>
    <row r="335" spans="3:8" ht="17.25" hidden="1" customHeight="1" outlineLevel="5">
      <c r="E335" s="523" t="s">
        <v>675</v>
      </c>
      <c r="F335" s="523" t="s">
        <v>676</v>
      </c>
      <c r="G335" s="524">
        <v>6694742.71</v>
      </c>
    </row>
    <row r="336" spans="3:8" ht="17.25" hidden="1" customHeight="1" outlineLevel="5">
      <c r="E336" s="523" t="s">
        <v>677</v>
      </c>
      <c r="F336" s="523" t="s">
        <v>678</v>
      </c>
      <c r="G336" s="524">
        <v>56009</v>
      </c>
    </row>
    <row r="337" spans="5:8" ht="17.25" hidden="1" customHeight="1" outlineLevel="5">
      <c r="E337" s="523" t="s">
        <v>679</v>
      </c>
      <c r="F337" s="523" t="s">
        <v>680</v>
      </c>
      <c r="G337" s="524">
        <v>12534059.51</v>
      </c>
    </row>
    <row r="338" spans="5:8" ht="17.25" hidden="1" customHeight="1" outlineLevel="5">
      <c r="E338" s="523" t="s">
        <v>681</v>
      </c>
      <c r="F338" s="523" t="s">
        <v>682</v>
      </c>
      <c r="G338" s="524">
        <v>26051277.550000001</v>
      </c>
    </row>
    <row r="339" spans="5:8" ht="17.25" hidden="1" customHeight="1" outlineLevel="5">
      <c r="E339" s="523" t="s">
        <v>683</v>
      </c>
      <c r="F339" s="523" t="s">
        <v>684</v>
      </c>
      <c r="G339" s="524">
        <v>4873345.55</v>
      </c>
    </row>
    <row r="340" spans="5:8" ht="15.75" hidden="1" customHeight="1" outlineLevel="4">
      <c r="G340" s="525" t="s">
        <v>685</v>
      </c>
      <c r="H340" s="525">
        <f>SUM($G$330:$G$339)</f>
        <v>79589945.289999992</v>
      </c>
    </row>
    <row r="341" spans="5:8" ht="17.25" hidden="1" customHeight="1" outlineLevel="5">
      <c r="E341" s="523" t="s">
        <v>686</v>
      </c>
      <c r="F341" s="523" t="s">
        <v>687</v>
      </c>
      <c r="G341" s="524">
        <v>-8119258.4900000002</v>
      </c>
    </row>
    <row r="342" spans="5:8" ht="17.25" hidden="1" customHeight="1" outlineLevel="5">
      <c r="E342" s="523" t="s">
        <v>688</v>
      </c>
      <c r="F342" s="523" t="s">
        <v>689</v>
      </c>
      <c r="G342" s="524">
        <v>-2907672.61</v>
      </c>
    </row>
    <row r="343" spans="5:8" ht="17.25" hidden="1" customHeight="1" outlineLevel="5">
      <c r="E343" s="523" t="s">
        <v>690</v>
      </c>
      <c r="F343" s="523" t="s">
        <v>691</v>
      </c>
      <c r="G343" s="524">
        <v>-3835446.01</v>
      </c>
    </row>
    <row r="344" spans="5:8" ht="17.25" hidden="1" customHeight="1" outlineLevel="5">
      <c r="E344" s="523" t="s">
        <v>692</v>
      </c>
      <c r="F344" s="523" t="s">
        <v>693</v>
      </c>
      <c r="G344" s="524">
        <v>-26147539.68</v>
      </c>
    </row>
    <row r="345" spans="5:8" ht="17.25" hidden="1" customHeight="1" outlineLevel="5">
      <c r="E345" s="523" t="s">
        <v>694</v>
      </c>
      <c r="F345" s="523" t="s">
        <v>695</v>
      </c>
      <c r="G345" s="524">
        <v>-9597578</v>
      </c>
    </row>
    <row r="346" spans="5:8" ht="17.25" hidden="1" customHeight="1" outlineLevel="5">
      <c r="E346" s="523" t="s">
        <v>696</v>
      </c>
      <c r="F346" s="523" t="s">
        <v>697</v>
      </c>
      <c r="G346" s="524">
        <v>-17649940.66</v>
      </c>
    </row>
    <row r="347" spans="5:8" ht="17.25" hidden="1" customHeight="1" outlineLevel="5">
      <c r="E347" s="523" t="s">
        <v>698</v>
      </c>
      <c r="F347" s="523" t="s">
        <v>699</v>
      </c>
      <c r="G347" s="524">
        <v>-530908.25</v>
      </c>
    </row>
    <row r="348" spans="5:8" ht="17.25" hidden="1" customHeight="1" outlineLevel="5">
      <c r="E348" s="523" t="s">
        <v>700</v>
      </c>
      <c r="F348" s="523" t="s">
        <v>701</v>
      </c>
      <c r="G348" s="524">
        <v>-2790221.33</v>
      </c>
    </row>
    <row r="349" spans="5:8" ht="17.25" hidden="1" customHeight="1" outlineLevel="5">
      <c r="E349" s="523" t="s">
        <v>702</v>
      </c>
      <c r="F349" s="523" t="s">
        <v>703</v>
      </c>
      <c r="G349" s="524">
        <v>-2465614.6800000002</v>
      </c>
    </row>
    <row r="350" spans="5:8" ht="17.25" hidden="1" customHeight="1" outlineLevel="5">
      <c r="E350" s="523" t="s">
        <v>704</v>
      </c>
      <c r="F350" s="523" t="s">
        <v>705</v>
      </c>
      <c r="G350" s="524">
        <v>-3289530.56</v>
      </c>
    </row>
    <row r="351" spans="5:8" ht="17.25" hidden="1" customHeight="1" outlineLevel="5">
      <c r="E351" s="523" t="s">
        <v>706</v>
      </c>
      <c r="F351" s="523" t="s">
        <v>707</v>
      </c>
      <c r="G351" s="524">
        <v>-3919088.27</v>
      </c>
    </row>
    <row r="352" spans="5:8" ht="17.25" hidden="1" customHeight="1" outlineLevel="5">
      <c r="E352" s="523" t="s">
        <v>708</v>
      </c>
      <c r="F352" s="523" t="s">
        <v>709</v>
      </c>
      <c r="G352" s="524">
        <v>-5593376.5</v>
      </c>
    </row>
    <row r="353" spans="3:8" ht="15.75" hidden="1" customHeight="1" outlineLevel="4">
      <c r="G353" s="525" t="s">
        <v>685</v>
      </c>
      <c r="H353" s="525">
        <f>SUM($G$341:$G$352)</f>
        <v>-86846175.040000007</v>
      </c>
    </row>
    <row r="354" spans="3:8" ht="15.75" hidden="1" customHeight="1" outlineLevel="3">
      <c r="G354" s="526" t="s">
        <v>710</v>
      </c>
      <c r="H354" s="526">
        <f>SUM($G$331:$G$353)</f>
        <v>-7256229.75</v>
      </c>
    </row>
    <row r="355" spans="3:8" ht="17.25" hidden="1" customHeight="1" outlineLevel="5">
      <c r="E355" s="523" t="s">
        <v>711</v>
      </c>
      <c r="F355" s="523" t="s">
        <v>712</v>
      </c>
      <c r="G355" s="524">
        <v>10497566.9</v>
      </c>
    </row>
    <row r="356" spans="3:8" ht="15.75" hidden="1" customHeight="1" outlineLevel="4">
      <c r="G356" s="525" t="s">
        <v>685</v>
      </c>
      <c r="H356" s="525">
        <f>SUM($G$354:$G$355)</f>
        <v>10497566.9</v>
      </c>
    </row>
    <row r="357" spans="3:8" ht="15.75" hidden="1" customHeight="1" outlineLevel="3">
      <c r="G357" s="526" t="s">
        <v>710</v>
      </c>
      <c r="H357" s="526">
        <f>SUM($G$355:$G$356)</f>
        <v>10497566.9</v>
      </c>
    </row>
    <row r="358" spans="3:8" ht="17.25" customHeight="1" outlineLevel="5">
      <c r="C358" s="522" t="s">
        <v>352</v>
      </c>
      <c r="E358" s="523" t="s">
        <v>713</v>
      </c>
      <c r="F358" s="523" t="s">
        <v>714</v>
      </c>
      <c r="G358" s="524">
        <v>8757376.3300000001</v>
      </c>
    </row>
    <row r="359" spans="3:8" ht="15.75" hidden="1" customHeight="1" outlineLevel="4">
      <c r="G359" s="525" t="s">
        <v>685</v>
      </c>
      <c r="H359" s="525">
        <f>SUM($G$357:$G$358)</f>
        <v>8757376.3300000001</v>
      </c>
    </row>
    <row r="360" spans="3:8" ht="15.75" hidden="1" customHeight="1" outlineLevel="3">
      <c r="G360" s="526" t="s">
        <v>710</v>
      </c>
      <c r="H360" s="526">
        <f>SUM($G$358:$G$359)</f>
        <v>8757376.3300000001</v>
      </c>
    </row>
    <row r="361" spans="3:8" ht="17.25" hidden="1" customHeight="1" outlineLevel="5">
      <c r="E361" s="523" t="s">
        <v>667</v>
      </c>
      <c r="F361" s="523" t="s">
        <v>668</v>
      </c>
      <c r="G361" s="524">
        <v>9912700.6799999997</v>
      </c>
    </row>
    <row r="362" spans="3:8" ht="17.25" hidden="1" customHeight="1" outlineLevel="5">
      <c r="E362" s="523" t="s">
        <v>669</v>
      </c>
      <c r="F362" s="523" t="s">
        <v>670</v>
      </c>
      <c r="G362" s="524">
        <v>71700</v>
      </c>
    </row>
    <row r="363" spans="3:8" ht="17.25" hidden="1" customHeight="1" outlineLevel="5">
      <c r="E363" s="523" t="s">
        <v>671</v>
      </c>
      <c r="F363" s="523" t="s">
        <v>672</v>
      </c>
      <c r="G363" s="524">
        <v>308312.42</v>
      </c>
    </row>
    <row r="364" spans="3:8" ht="17.25" hidden="1" customHeight="1" outlineLevel="5">
      <c r="E364" s="523" t="s">
        <v>673</v>
      </c>
      <c r="F364" s="523" t="s">
        <v>674</v>
      </c>
      <c r="G364" s="524">
        <v>3189755.93</v>
      </c>
    </row>
    <row r="365" spans="3:8" ht="17.25" hidden="1" customHeight="1" outlineLevel="5">
      <c r="E365" s="523" t="s">
        <v>675</v>
      </c>
      <c r="F365" s="523" t="s">
        <v>676</v>
      </c>
      <c r="G365" s="524">
        <v>1533578.47</v>
      </c>
    </row>
    <row r="366" spans="3:8" ht="17.25" hidden="1" customHeight="1" outlineLevel="5">
      <c r="E366" s="523" t="s">
        <v>679</v>
      </c>
      <c r="F366" s="523" t="s">
        <v>680</v>
      </c>
      <c r="G366" s="524">
        <v>2404356.2000000002</v>
      </c>
    </row>
    <row r="367" spans="3:8" ht="17.25" hidden="1" customHeight="1" outlineLevel="5">
      <c r="E367" s="523" t="s">
        <v>681</v>
      </c>
      <c r="F367" s="523" t="s">
        <v>682</v>
      </c>
      <c r="G367" s="524">
        <v>20898621.899999999</v>
      </c>
    </row>
    <row r="368" spans="3:8" ht="17.25" hidden="1" customHeight="1" outlineLevel="5">
      <c r="E368" s="523" t="s">
        <v>683</v>
      </c>
      <c r="F368" s="523" t="s">
        <v>684</v>
      </c>
      <c r="G368" s="524">
        <v>56233035.560000002</v>
      </c>
    </row>
    <row r="369" spans="5:8" ht="15.75" hidden="1" customHeight="1" outlineLevel="4">
      <c r="G369" s="525" t="s">
        <v>685</v>
      </c>
      <c r="H369" s="525">
        <f>SUM($G$360:$G$368)</f>
        <v>94552061.159999996</v>
      </c>
    </row>
    <row r="370" spans="5:8" ht="17.25" hidden="1" customHeight="1" outlineLevel="5">
      <c r="E370" s="523" t="s">
        <v>686</v>
      </c>
      <c r="F370" s="523" t="s">
        <v>687</v>
      </c>
      <c r="G370" s="524">
        <v>-3377215.86</v>
      </c>
    </row>
    <row r="371" spans="5:8" ht="17.25" hidden="1" customHeight="1" outlineLevel="5">
      <c r="E371" s="523" t="s">
        <v>688</v>
      </c>
      <c r="F371" s="523" t="s">
        <v>689</v>
      </c>
      <c r="G371" s="524">
        <v>-1651001.92</v>
      </c>
    </row>
    <row r="372" spans="5:8" ht="17.25" hidden="1" customHeight="1" outlineLevel="5">
      <c r="E372" s="523" t="s">
        <v>690</v>
      </c>
      <c r="F372" s="523" t="s">
        <v>691</v>
      </c>
      <c r="G372" s="524">
        <v>-1251063.5900000001</v>
      </c>
    </row>
    <row r="373" spans="5:8" ht="17.25" hidden="1" customHeight="1" outlineLevel="5">
      <c r="E373" s="523" t="s">
        <v>692</v>
      </c>
      <c r="F373" s="523" t="s">
        <v>693</v>
      </c>
      <c r="G373" s="524">
        <v>-21441791.18</v>
      </c>
    </row>
    <row r="374" spans="5:8" ht="17.25" hidden="1" customHeight="1" outlineLevel="5">
      <c r="E374" s="523" t="s">
        <v>694</v>
      </c>
      <c r="F374" s="523" t="s">
        <v>695</v>
      </c>
      <c r="G374" s="524">
        <v>-3214615</v>
      </c>
    </row>
    <row r="375" spans="5:8" ht="17.25" hidden="1" customHeight="1" outlineLevel="5">
      <c r="E375" s="523" t="s">
        <v>696</v>
      </c>
      <c r="F375" s="523" t="s">
        <v>697</v>
      </c>
      <c r="G375" s="524">
        <v>-7735780</v>
      </c>
    </row>
    <row r="376" spans="5:8" ht="17.25" hidden="1" customHeight="1" outlineLevel="5">
      <c r="E376" s="523" t="s">
        <v>698</v>
      </c>
      <c r="F376" s="523" t="s">
        <v>699</v>
      </c>
      <c r="G376" s="524">
        <v>-393863.93</v>
      </c>
    </row>
    <row r="377" spans="5:8" ht="17.25" hidden="1" customHeight="1" outlineLevel="5">
      <c r="E377" s="523" t="s">
        <v>700</v>
      </c>
      <c r="F377" s="523" t="s">
        <v>701</v>
      </c>
      <c r="G377" s="524">
        <v>-556044.61</v>
      </c>
    </row>
    <row r="378" spans="5:8" ht="17.25" hidden="1" customHeight="1" outlineLevel="5">
      <c r="E378" s="523" t="s">
        <v>702</v>
      </c>
      <c r="F378" s="523" t="s">
        <v>703</v>
      </c>
      <c r="G378" s="524">
        <v>-1534660.66</v>
      </c>
    </row>
    <row r="379" spans="5:8" ht="17.25" hidden="1" customHeight="1" outlineLevel="5">
      <c r="E379" s="523" t="s">
        <v>704</v>
      </c>
      <c r="F379" s="523" t="s">
        <v>705</v>
      </c>
      <c r="G379" s="524">
        <v>-1543043.4</v>
      </c>
    </row>
    <row r="380" spans="5:8" ht="17.25" hidden="1" customHeight="1" outlineLevel="5">
      <c r="E380" s="523" t="s">
        <v>706</v>
      </c>
      <c r="F380" s="523" t="s">
        <v>707</v>
      </c>
      <c r="G380" s="524">
        <v>-3106713.75</v>
      </c>
    </row>
    <row r="381" spans="5:8" ht="17.25" hidden="1" customHeight="1" outlineLevel="5">
      <c r="E381" s="523" t="s">
        <v>708</v>
      </c>
      <c r="F381" s="523" t="s">
        <v>709</v>
      </c>
      <c r="G381" s="524">
        <v>-3316177.68</v>
      </c>
    </row>
    <row r="382" spans="5:8" ht="15.75" hidden="1" customHeight="1" outlineLevel="4">
      <c r="G382" s="525" t="s">
        <v>685</v>
      </c>
      <c r="H382" s="525">
        <f>SUM($G$370:$G$381)</f>
        <v>-49121971.579999991</v>
      </c>
    </row>
    <row r="383" spans="5:8" ht="15.75" hidden="1" customHeight="1" outlineLevel="3">
      <c r="G383" s="526" t="s">
        <v>710</v>
      </c>
      <c r="H383" s="526">
        <f>SUM($G$361:$G$382)</f>
        <v>45430089.579999998</v>
      </c>
    </row>
    <row r="384" spans="5:8" ht="17.25" hidden="1" customHeight="1" outlineLevel="5">
      <c r="E384" s="523" t="s">
        <v>711</v>
      </c>
      <c r="F384" s="523" t="s">
        <v>712</v>
      </c>
      <c r="G384" s="524">
        <v>-8942666.3200000003</v>
      </c>
    </row>
    <row r="385" spans="3:8" ht="15.75" hidden="1" customHeight="1" outlineLevel="4">
      <c r="G385" s="525" t="s">
        <v>685</v>
      </c>
      <c r="H385" s="525">
        <f>SUM($G$383:$G$384)</f>
        <v>-8942666.3200000003</v>
      </c>
    </row>
    <row r="386" spans="3:8" ht="15.75" hidden="1" customHeight="1" outlineLevel="3">
      <c r="G386" s="526" t="s">
        <v>710</v>
      </c>
      <c r="H386" s="526">
        <f>SUM($G$384:$G$385)</f>
        <v>-8942666.3200000003</v>
      </c>
    </row>
    <row r="387" spans="3:8" ht="17.25" customHeight="1" outlineLevel="5">
      <c r="C387" s="522" t="s">
        <v>353</v>
      </c>
      <c r="E387" s="523" t="s">
        <v>713</v>
      </c>
      <c r="F387" s="523" t="s">
        <v>714</v>
      </c>
      <c r="G387" s="524">
        <v>-4443102.8</v>
      </c>
    </row>
    <row r="388" spans="3:8" ht="15.75" hidden="1" customHeight="1" outlineLevel="4">
      <c r="G388" s="525" t="s">
        <v>685</v>
      </c>
      <c r="H388" s="525">
        <f>SUM($G$386:$G$387)</f>
        <v>-4443102.8</v>
      </c>
    </row>
    <row r="389" spans="3:8" ht="15.75" hidden="1" customHeight="1" outlineLevel="3">
      <c r="G389" s="526" t="s">
        <v>710</v>
      </c>
      <c r="H389" s="526">
        <f>SUM($G$387:$G$388)</f>
        <v>-4443102.8</v>
      </c>
    </row>
    <row r="390" spans="3:8" ht="17.25" hidden="1" customHeight="1" outlineLevel="5">
      <c r="E390" s="523" t="s">
        <v>667</v>
      </c>
      <c r="F390" s="523" t="s">
        <v>668</v>
      </c>
      <c r="G390" s="524">
        <v>14655249.73</v>
      </c>
    </row>
    <row r="391" spans="3:8" ht="17.25" hidden="1" customHeight="1" outlineLevel="5">
      <c r="E391" s="523" t="s">
        <v>669</v>
      </c>
      <c r="F391" s="523" t="s">
        <v>670</v>
      </c>
      <c r="G391" s="524">
        <v>12000</v>
      </c>
    </row>
    <row r="392" spans="3:8" ht="17.25" hidden="1" customHeight="1" outlineLevel="5">
      <c r="E392" s="523" t="s">
        <v>671</v>
      </c>
      <c r="F392" s="523" t="s">
        <v>672</v>
      </c>
      <c r="G392" s="524">
        <v>322253.14</v>
      </c>
    </row>
    <row r="393" spans="3:8" ht="17.25" hidden="1" customHeight="1" outlineLevel="5">
      <c r="E393" s="523" t="s">
        <v>673</v>
      </c>
      <c r="F393" s="523" t="s">
        <v>674</v>
      </c>
      <c r="G393" s="524">
        <v>4187001.63</v>
      </c>
    </row>
    <row r="394" spans="3:8" ht="17.25" hidden="1" customHeight="1" outlineLevel="5">
      <c r="E394" s="523" t="s">
        <v>675</v>
      </c>
      <c r="F394" s="523" t="s">
        <v>676</v>
      </c>
      <c r="G394" s="524">
        <v>1433376.15</v>
      </c>
    </row>
    <row r="395" spans="3:8" ht="17.25" hidden="1" customHeight="1" outlineLevel="5">
      <c r="E395" s="523" t="s">
        <v>677</v>
      </c>
      <c r="F395" s="523" t="s">
        <v>678</v>
      </c>
      <c r="G395" s="524">
        <v>390</v>
      </c>
    </row>
    <row r="396" spans="3:8" ht="17.25" hidden="1" customHeight="1" outlineLevel="5">
      <c r="E396" s="523" t="s">
        <v>679</v>
      </c>
      <c r="F396" s="523" t="s">
        <v>680</v>
      </c>
      <c r="G396" s="524">
        <v>2110575</v>
      </c>
    </row>
    <row r="397" spans="3:8" ht="17.25" hidden="1" customHeight="1" outlineLevel="5">
      <c r="E397" s="523" t="s">
        <v>681</v>
      </c>
      <c r="F397" s="523" t="s">
        <v>682</v>
      </c>
      <c r="G397" s="524">
        <v>16044183.050000001</v>
      </c>
    </row>
    <row r="398" spans="3:8" ht="17.25" hidden="1" customHeight="1" outlineLevel="5">
      <c r="E398" s="523" t="s">
        <v>683</v>
      </c>
      <c r="F398" s="523" t="s">
        <v>684</v>
      </c>
      <c r="G398" s="524">
        <v>3812767.49</v>
      </c>
    </row>
    <row r="399" spans="3:8" ht="15.75" hidden="1" customHeight="1" outlineLevel="4">
      <c r="G399" s="525" t="s">
        <v>685</v>
      </c>
      <c r="H399" s="525">
        <f>SUM($G$389:$G$398)</f>
        <v>42577796.190000005</v>
      </c>
    </row>
    <row r="400" spans="3:8" ht="17.25" hidden="1" customHeight="1" outlineLevel="5">
      <c r="E400" s="523" t="s">
        <v>686</v>
      </c>
      <c r="F400" s="523" t="s">
        <v>687</v>
      </c>
      <c r="G400" s="524">
        <v>-4093427.37</v>
      </c>
    </row>
    <row r="401" spans="5:8" ht="17.25" hidden="1" customHeight="1" outlineLevel="5">
      <c r="E401" s="523" t="s">
        <v>688</v>
      </c>
      <c r="F401" s="523" t="s">
        <v>689</v>
      </c>
      <c r="G401" s="524">
        <v>-1559486.51</v>
      </c>
    </row>
    <row r="402" spans="5:8" ht="17.25" hidden="1" customHeight="1" outlineLevel="5">
      <c r="E402" s="523" t="s">
        <v>690</v>
      </c>
      <c r="F402" s="523" t="s">
        <v>691</v>
      </c>
      <c r="G402" s="524">
        <v>-1786493.37</v>
      </c>
    </row>
    <row r="403" spans="5:8" ht="17.25" hidden="1" customHeight="1" outlineLevel="5">
      <c r="E403" s="523" t="s">
        <v>692</v>
      </c>
      <c r="F403" s="523" t="s">
        <v>693</v>
      </c>
      <c r="G403" s="524">
        <v>-16447450.189999999</v>
      </c>
    </row>
    <row r="404" spans="5:8" ht="17.25" hidden="1" customHeight="1" outlineLevel="5">
      <c r="E404" s="523" t="s">
        <v>694</v>
      </c>
      <c r="F404" s="523" t="s">
        <v>695</v>
      </c>
      <c r="G404" s="524">
        <v>-3945862</v>
      </c>
    </row>
    <row r="405" spans="5:8" ht="17.25" hidden="1" customHeight="1" outlineLevel="5">
      <c r="E405" s="523" t="s">
        <v>696</v>
      </c>
      <c r="F405" s="523" t="s">
        <v>697</v>
      </c>
      <c r="G405" s="524">
        <v>-7640662.75</v>
      </c>
    </row>
    <row r="406" spans="5:8" ht="17.25" hidden="1" customHeight="1" outlineLevel="5">
      <c r="E406" s="523" t="s">
        <v>698</v>
      </c>
      <c r="F406" s="523" t="s">
        <v>699</v>
      </c>
      <c r="G406" s="524">
        <v>-361052</v>
      </c>
    </row>
    <row r="407" spans="5:8" ht="17.25" hidden="1" customHeight="1" outlineLevel="5">
      <c r="E407" s="523" t="s">
        <v>700</v>
      </c>
      <c r="F407" s="523" t="s">
        <v>701</v>
      </c>
      <c r="G407" s="524">
        <v>-1143514.69</v>
      </c>
    </row>
    <row r="408" spans="5:8" ht="17.25" hidden="1" customHeight="1" outlineLevel="5">
      <c r="E408" s="523" t="s">
        <v>702</v>
      </c>
      <c r="F408" s="523" t="s">
        <v>703</v>
      </c>
      <c r="G408" s="524">
        <v>-1335001.81</v>
      </c>
    </row>
    <row r="409" spans="5:8" ht="17.25" hidden="1" customHeight="1" outlineLevel="5">
      <c r="E409" s="523" t="s">
        <v>704</v>
      </c>
      <c r="F409" s="523" t="s">
        <v>705</v>
      </c>
      <c r="G409" s="524">
        <v>-1992242.44</v>
      </c>
    </row>
    <row r="410" spans="5:8" ht="17.25" hidden="1" customHeight="1" outlineLevel="5">
      <c r="E410" s="523" t="s">
        <v>706</v>
      </c>
      <c r="F410" s="523" t="s">
        <v>707</v>
      </c>
      <c r="G410" s="524">
        <v>-2847342.8</v>
      </c>
    </row>
    <row r="411" spans="5:8" ht="17.25" hidden="1" customHeight="1" outlineLevel="5">
      <c r="E411" s="523" t="s">
        <v>708</v>
      </c>
      <c r="F411" s="523" t="s">
        <v>709</v>
      </c>
      <c r="G411" s="524">
        <v>-1682034.89</v>
      </c>
    </row>
    <row r="412" spans="5:8" ht="15.75" hidden="1" customHeight="1" outlineLevel="4">
      <c r="G412" s="525" t="s">
        <v>685</v>
      </c>
      <c r="H412" s="525">
        <f>SUM($G$400:$G$411)</f>
        <v>-44834570.819999993</v>
      </c>
    </row>
    <row r="413" spans="5:8" ht="15.75" hidden="1" customHeight="1" outlineLevel="3">
      <c r="G413" s="526" t="s">
        <v>710</v>
      </c>
      <c r="H413" s="526">
        <f>SUM($G$390:$G$412)</f>
        <v>-2256774.629999985</v>
      </c>
    </row>
    <row r="414" spans="5:8" ht="17.25" hidden="1" customHeight="1" outlineLevel="5">
      <c r="E414" s="523" t="s">
        <v>711</v>
      </c>
      <c r="F414" s="523" t="s">
        <v>712</v>
      </c>
      <c r="G414" s="524">
        <v>2344303.7999999998</v>
      </c>
    </row>
    <row r="415" spans="5:8" ht="15.75" hidden="1" customHeight="1" outlineLevel="4">
      <c r="G415" s="525" t="s">
        <v>685</v>
      </c>
      <c r="H415" s="525">
        <f>SUM($G$413:$G$414)</f>
        <v>2344303.7999999998</v>
      </c>
    </row>
    <row r="416" spans="5:8" ht="15.75" hidden="1" customHeight="1" outlineLevel="3">
      <c r="G416" s="526" t="s">
        <v>710</v>
      </c>
      <c r="H416" s="526">
        <f>SUM($G$414:$G$415)</f>
        <v>2344303.7999999998</v>
      </c>
    </row>
    <row r="417" spans="3:8" ht="17.25" customHeight="1" outlineLevel="5">
      <c r="C417" s="522" t="s">
        <v>354</v>
      </c>
      <c r="E417" s="523" t="s">
        <v>713</v>
      </c>
      <c r="F417" s="523" t="s">
        <v>714</v>
      </c>
      <c r="G417" s="524">
        <v>157110.87</v>
      </c>
    </row>
    <row r="418" spans="3:8" ht="15.75" hidden="1" customHeight="1" outlineLevel="4">
      <c r="G418" s="525" t="s">
        <v>685</v>
      </c>
      <c r="H418" s="525">
        <f>SUM($G$416:$G$417)</f>
        <v>157110.87</v>
      </c>
    </row>
    <row r="419" spans="3:8" ht="15.75" hidden="1" customHeight="1" outlineLevel="3">
      <c r="G419" s="526" t="s">
        <v>710</v>
      </c>
      <c r="H419" s="526">
        <f>SUM($G$417:$G$418)</f>
        <v>157110.87</v>
      </c>
    </row>
    <row r="420" spans="3:8" ht="17.25" hidden="1" customHeight="1" outlineLevel="5">
      <c r="E420" s="523" t="s">
        <v>667</v>
      </c>
      <c r="F420" s="523" t="s">
        <v>668</v>
      </c>
      <c r="G420" s="524">
        <v>285906174.17000002</v>
      </c>
    </row>
    <row r="421" spans="3:8" ht="17.25" hidden="1" customHeight="1" outlineLevel="5">
      <c r="E421" s="523" t="s">
        <v>669</v>
      </c>
      <c r="F421" s="523" t="s">
        <v>670</v>
      </c>
      <c r="G421" s="524">
        <v>61250</v>
      </c>
    </row>
    <row r="422" spans="3:8" ht="17.25" hidden="1" customHeight="1" outlineLevel="5">
      <c r="E422" s="523" t="s">
        <v>671</v>
      </c>
      <c r="F422" s="523" t="s">
        <v>672</v>
      </c>
      <c r="G422" s="524">
        <v>11561798.91</v>
      </c>
    </row>
    <row r="423" spans="3:8" ht="17.25" hidden="1" customHeight="1" outlineLevel="5">
      <c r="E423" s="523" t="s">
        <v>673</v>
      </c>
      <c r="F423" s="523" t="s">
        <v>674</v>
      </c>
      <c r="G423" s="524">
        <v>44141285.380000003</v>
      </c>
    </row>
    <row r="424" spans="3:8" ht="17.25" hidden="1" customHeight="1" outlineLevel="5">
      <c r="E424" s="523" t="s">
        <v>675</v>
      </c>
      <c r="F424" s="523" t="s">
        <v>676</v>
      </c>
      <c r="G424" s="524">
        <v>44651692.340000004</v>
      </c>
    </row>
    <row r="425" spans="3:8" ht="17.25" hidden="1" customHeight="1" outlineLevel="5">
      <c r="E425" s="523" t="s">
        <v>677</v>
      </c>
      <c r="F425" s="523" t="s">
        <v>678</v>
      </c>
      <c r="G425" s="524">
        <v>544585</v>
      </c>
    </row>
    <row r="426" spans="3:8" ht="17.25" hidden="1" customHeight="1" outlineLevel="5">
      <c r="E426" s="523" t="s">
        <v>679</v>
      </c>
      <c r="F426" s="523" t="s">
        <v>680</v>
      </c>
      <c r="G426" s="524">
        <v>35326318.909999996</v>
      </c>
    </row>
    <row r="427" spans="3:8" ht="17.25" hidden="1" customHeight="1" outlineLevel="5">
      <c r="E427" s="523" t="s">
        <v>681</v>
      </c>
      <c r="F427" s="523" t="s">
        <v>682</v>
      </c>
      <c r="G427" s="524">
        <v>119551469.04000001</v>
      </c>
    </row>
    <row r="428" spans="3:8" ht="17.25" hidden="1" customHeight="1" outlineLevel="5">
      <c r="E428" s="523" t="s">
        <v>683</v>
      </c>
      <c r="F428" s="523" t="s">
        <v>684</v>
      </c>
      <c r="G428" s="524">
        <v>22754895.66</v>
      </c>
    </row>
    <row r="429" spans="3:8" ht="15.75" hidden="1" customHeight="1" outlineLevel="4">
      <c r="G429" s="525" t="s">
        <v>685</v>
      </c>
      <c r="H429" s="525">
        <f>SUM($G$419:$G$428)</f>
        <v>564499469.40999997</v>
      </c>
    </row>
    <row r="430" spans="3:8" ht="17.25" hidden="1" customHeight="1" outlineLevel="5">
      <c r="E430" s="523" t="s">
        <v>686</v>
      </c>
      <c r="F430" s="523" t="s">
        <v>687</v>
      </c>
      <c r="G430" s="524">
        <v>-61685764.090000004</v>
      </c>
    </row>
    <row r="431" spans="3:8" ht="17.25" hidden="1" customHeight="1" outlineLevel="5">
      <c r="E431" s="523" t="s">
        <v>688</v>
      </c>
      <c r="F431" s="523" t="s">
        <v>689</v>
      </c>
      <c r="G431" s="524">
        <v>-23943835.789999999</v>
      </c>
    </row>
    <row r="432" spans="3:8" ht="17.25" hidden="1" customHeight="1" outlineLevel="5">
      <c r="E432" s="523" t="s">
        <v>690</v>
      </c>
      <c r="F432" s="523" t="s">
        <v>691</v>
      </c>
      <c r="G432" s="524">
        <v>-13654568.74</v>
      </c>
    </row>
    <row r="433" spans="3:8" ht="17.25" hidden="1" customHeight="1" outlineLevel="5">
      <c r="E433" s="523" t="s">
        <v>692</v>
      </c>
      <c r="F433" s="523" t="s">
        <v>693</v>
      </c>
      <c r="G433" s="524">
        <v>-120700358.04000001</v>
      </c>
    </row>
    <row r="434" spans="3:8" ht="17.25" hidden="1" customHeight="1" outlineLevel="5">
      <c r="E434" s="523" t="s">
        <v>694</v>
      </c>
      <c r="F434" s="523" t="s">
        <v>695</v>
      </c>
      <c r="G434" s="524">
        <v>-24341145.309999999</v>
      </c>
    </row>
    <row r="435" spans="3:8" ht="17.25" hidden="1" customHeight="1" outlineLevel="5">
      <c r="E435" s="523" t="s">
        <v>696</v>
      </c>
      <c r="F435" s="523" t="s">
        <v>697</v>
      </c>
      <c r="G435" s="524">
        <v>-61595385.329999998</v>
      </c>
    </row>
    <row r="436" spans="3:8" ht="17.25" hidden="1" customHeight="1" outlineLevel="5">
      <c r="E436" s="523" t="s">
        <v>698</v>
      </c>
      <c r="F436" s="523" t="s">
        <v>699</v>
      </c>
      <c r="G436" s="524">
        <v>-7759658.04</v>
      </c>
    </row>
    <row r="437" spans="3:8" ht="17.25" hidden="1" customHeight="1" outlineLevel="5">
      <c r="E437" s="523" t="s">
        <v>700</v>
      </c>
      <c r="F437" s="523" t="s">
        <v>701</v>
      </c>
      <c r="G437" s="524">
        <v>-14608680.220000001</v>
      </c>
    </row>
    <row r="438" spans="3:8" ht="17.25" hidden="1" customHeight="1" outlineLevel="5">
      <c r="E438" s="523" t="s">
        <v>702</v>
      </c>
      <c r="F438" s="523" t="s">
        <v>703</v>
      </c>
      <c r="G438" s="524">
        <v>-13511025.52</v>
      </c>
    </row>
    <row r="439" spans="3:8" ht="17.25" hidden="1" customHeight="1" outlineLevel="5">
      <c r="E439" s="523" t="s">
        <v>704</v>
      </c>
      <c r="F439" s="523" t="s">
        <v>705</v>
      </c>
      <c r="G439" s="524">
        <v>-12588383</v>
      </c>
    </row>
    <row r="440" spans="3:8" ht="17.25" hidden="1" customHeight="1" outlineLevel="5">
      <c r="E440" s="523" t="s">
        <v>706</v>
      </c>
      <c r="F440" s="523" t="s">
        <v>707</v>
      </c>
      <c r="G440" s="524">
        <v>-23185782.460000001</v>
      </c>
    </row>
    <row r="441" spans="3:8" ht="17.25" hidden="1" customHeight="1" outlineLevel="5">
      <c r="E441" s="523" t="s">
        <v>708</v>
      </c>
      <c r="F441" s="523" t="s">
        <v>709</v>
      </c>
      <c r="G441" s="524">
        <v>-41900889.170000002</v>
      </c>
    </row>
    <row r="442" spans="3:8" ht="15.75" hidden="1" customHeight="1" outlineLevel="4">
      <c r="G442" s="525" t="s">
        <v>685</v>
      </c>
      <c r="H442" s="525">
        <f>SUM($G$430:$G$441)</f>
        <v>-419475475.71000004</v>
      </c>
    </row>
    <row r="443" spans="3:8" ht="15.75" hidden="1" customHeight="1" outlineLevel="3">
      <c r="G443" s="526" t="s">
        <v>710</v>
      </c>
      <c r="H443" s="526">
        <f>SUM($G$420:$G$442)</f>
        <v>145023993.69999987</v>
      </c>
    </row>
    <row r="444" spans="3:8" ht="17.25" hidden="1" customHeight="1" outlineLevel="5">
      <c r="E444" s="523" t="s">
        <v>711</v>
      </c>
      <c r="F444" s="523" t="s">
        <v>712</v>
      </c>
      <c r="G444" s="524">
        <v>317960347.92000002</v>
      </c>
    </row>
    <row r="445" spans="3:8" ht="15.75" hidden="1" customHeight="1" outlineLevel="4">
      <c r="G445" s="525" t="s">
        <v>685</v>
      </c>
      <c r="H445" s="525">
        <f>SUM($G$443:$G$444)</f>
        <v>317960347.92000002</v>
      </c>
    </row>
    <row r="446" spans="3:8" ht="15.75" hidden="1" customHeight="1" outlineLevel="3">
      <c r="G446" s="526" t="s">
        <v>710</v>
      </c>
      <c r="H446" s="526">
        <f>SUM($G$444:$G$445)</f>
        <v>317960347.92000002</v>
      </c>
    </row>
    <row r="447" spans="3:8" ht="17.25" customHeight="1" outlineLevel="5">
      <c r="C447" s="522" t="s">
        <v>350</v>
      </c>
      <c r="E447" s="523" t="s">
        <v>713</v>
      </c>
      <c r="F447" s="523" t="s">
        <v>714</v>
      </c>
      <c r="G447" s="524">
        <v>61008302.409999996</v>
      </c>
    </row>
    <row r="448" spans="3:8" ht="15.75" hidden="1" customHeight="1" outlineLevel="4">
      <c r="G448" s="525" t="s">
        <v>685</v>
      </c>
      <c r="H448" s="525">
        <f>SUM($G$446:$G$447)</f>
        <v>61008302.409999996</v>
      </c>
    </row>
    <row r="449" spans="5:8" ht="15.75" hidden="1" customHeight="1" outlineLevel="3">
      <c r="G449" s="526" t="s">
        <v>710</v>
      </c>
      <c r="H449" s="526">
        <f>SUM($G$447:$G$448)</f>
        <v>61008302.409999996</v>
      </c>
    </row>
    <row r="450" spans="5:8" ht="17.25" hidden="1" customHeight="1" outlineLevel="5">
      <c r="E450" s="523" t="s">
        <v>667</v>
      </c>
      <c r="F450" s="523" t="s">
        <v>668</v>
      </c>
      <c r="G450" s="524">
        <v>382140317.73000002</v>
      </c>
    </row>
    <row r="451" spans="5:8" ht="17.25" hidden="1" customHeight="1" outlineLevel="5">
      <c r="E451" s="523" t="s">
        <v>669</v>
      </c>
      <c r="F451" s="523" t="s">
        <v>670</v>
      </c>
      <c r="G451" s="524">
        <v>1443850</v>
      </c>
    </row>
    <row r="452" spans="5:8" ht="17.25" hidden="1" customHeight="1" outlineLevel="5">
      <c r="E452" s="523" t="s">
        <v>671</v>
      </c>
      <c r="F452" s="523" t="s">
        <v>672</v>
      </c>
      <c r="G452" s="524">
        <v>23509458.960000001</v>
      </c>
    </row>
    <row r="453" spans="5:8" ht="17.25" hidden="1" customHeight="1" outlineLevel="5">
      <c r="E453" s="523" t="s">
        <v>673</v>
      </c>
      <c r="F453" s="523" t="s">
        <v>674</v>
      </c>
      <c r="G453" s="524">
        <v>148863266.22</v>
      </c>
    </row>
    <row r="454" spans="5:8" ht="17.25" hidden="1" customHeight="1" outlineLevel="5">
      <c r="E454" s="523" t="s">
        <v>675</v>
      </c>
      <c r="F454" s="523" t="s">
        <v>676</v>
      </c>
      <c r="G454" s="524">
        <v>125509460.84999999</v>
      </c>
    </row>
    <row r="455" spans="5:8" ht="17.25" hidden="1" customHeight="1" outlineLevel="5">
      <c r="E455" s="523" t="s">
        <v>677</v>
      </c>
      <c r="F455" s="523" t="s">
        <v>678</v>
      </c>
      <c r="G455" s="524">
        <v>2794171</v>
      </c>
    </row>
    <row r="456" spans="5:8" ht="17.25" hidden="1" customHeight="1" outlineLevel="5">
      <c r="E456" s="523" t="s">
        <v>679</v>
      </c>
      <c r="F456" s="523" t="s">
        <v>680</v>
      </c>
      <c r="G456" s="524">
        <v>128247337.69</v>
      </c>
    </row>
    <row r="457" spans="5:8" ht="17.25" hidden="1" customHeight="1" outlineLevel="5">
      <c r="E457" s="523" t="s">
        <v>681</v>
      </c>
      <c r="F457" s="523" t="s">
        <v>682</v>
      </c>
      <c r="G457" s="524">
        <v>291855132.13999999</v>
      </c>
    </row>
    <row r="458" spans="5:8" ht="17.25" hidden="1" customHeight="1" outlineLevel="5">
      <c r="E458" s="523" t="s">
        <v>683</v>
      </c>
      <c r="F458" s="523" t="s">
        <v>684</v>
      </c>
      <c r="G458" s="524">
        <v>200426574.44999999</v>
      </c>
    </row>
    <row r="459" spans="5:8" ht="15.75" hidden="1" customHeight="1" outlineLevel="4">
      <c r="G459" s="525" t="s">
        <v>685</v>
      </c>
      <c r="H459" s="525">
        <f>SUM($G$449:$G$458)</f>
        <v>1304789569.0400002</v>
      </c>
    </row>
    <row r="460" spans="5:8" ht="17.25" hidden="1" customHeight="1" outlineLevel="5">
      <c r="E460" s="523" t="s">
        <v>686</v>
      </c>
      <c r="F460" s="523" t="s">
        <v>687</v>
      </c>
      <c r="G460" s="524">
        <v>-177899189.78</v>
      </c>
    </row>
    <row r="461" spans="5:8" ht="17.25" hidden="1" customHeight="1" outlineLevel="5">
      <c r="E461" s="523" t="s">
        <v>688</v>
      </c>
      <c r="F461" s="523" t="s">
        <v>689</v>
      </c>
      <c r="G461" s="524">
        <v>-98075569.859999999</v>
      </c>
    </row>
    <row r="462" spans="5:8" ht="17.25" hidden="1" customHeight="1" outlineLevel="5">
      <c r="E462" s="523" t="s">
        <v>690</v>
      </c>
      <c r="F462" s="523" t="s">
        <v>691</v>
      </c>
      <c r="G462" s="524">
        <v>-59952917.369999997</v>
      </c>
    </row>
    <row r="463" spans="5:8" ht="17.25" hidden="1" customHeight="1" outlineLevel="5">
      <c r="E463" s="523" t="s">
        <v>692</v>
      </c>
      <c r="F463" s="523" t="s">
        <v>693</v>
      </c>
      <c r="G463" s="524">
        <v>-291853182.13999999</v>
      </c>
    </row>
    <row r="464" spans="5:8" ht="17.25" hidden="1" customHeight="1" outlineLevel="5">
      <c r="E464" s="523" t="s">
        <v>694</v>
      </c>
      <c r="F464" s="523" t="s">
        <v>695</v>
      </c>
      <c r="G464" s="524">
        <v>-79425948.659999996</v>
      </c>
    </row>
    <row r="465" spans="3:8" ht="17.25" hidden="1" customHeight="1" outlineLevel="5">
      <c r="E465" s="523" t="s">
        <v>696</v>
      </c>
      <c r="F465" s="523" t="s">
        <v>697</v>
      </c>
      <c r="G465" s="524">
        <v>-170171663.16</v>
      </c>
    </row>
    <row r="466" spans="3:8" ht="17.25" hidden="1" customHeight="1" outlineLevel="5">
      <c r="E466" s="523" t="s">
        <v>698</v>
      </c>
      <c r="F466" s="523" t="s">
        <v>699</v>
      </c>
      <c r="G466" s="524">
        <v>-20740515.109999999</v>
      </c>
    </row>
    <row r="467" spans="3:8" ht="17.25" hidden="1" customHeight="1" outlineLevel="5">
      <c r="E467" s="523" t="s">
        <v>700</v>
      </c>
      <c r="F467" s="523" t="s">
        <v>701</v>
      </c>
      <c r="G467" s="524">
        <v>-97609931.769999996</v>
      </c>
    </row>
    <row r="468" spans="3:8" ht="17.25" hidden="1" customHeight="1" outlineLevel="5">
      <c r="E468" s="523" t="s">
        <v>702</v>
      </c>
      <c r="F468" s="523" t="s">
        <v>703</v>
      </c>
      <c r="G468" s="524">
        <v>-30308252.949999999</v>
      </c>
    </row>
    <row r="469" spans="3:8" ht="17.25" hidden="1" customHeight="1" outlineLevel="5">
      <c r="E469" s="523" t="s">
        <v>704</v>
      </c>
      <c r="F469" s="523" t="s">
        <v>705</v>
      </c>
      <c r="G469" s="524">
        <v>-44406877.310000002</v>
      </c>
    </row>
    <row r="470" spans="3:8" ht="17.25" hidden="1" customHeight="1" outlineLevel="5">
      <c r="E470" s="523" t="s">
        <v>706</v>
      </c>
      <c r="F470" s="523" t="s">
        <v>707</v>
      </c>
      <c r="G470" s="524">
        <v>-83363852.239999995</v>
      </c>
    </row>
    <row r="471" spans="3:8" ht="17.25" hidden="1" customHeight="1" outlineLevel="5">
      <c r="E471" s="523" t="s">
        <v>708</v>
      </c>
      <c r="F471" s="523" t="s">
        <v>709</v>
      </c>
      <c r="G471" s="524">
        <v>-34426032.32</v>
      </c>
    </row>
    <row r="472" spans="3:8" ht="15.75" hidden="1" customHeight="1" outlineLevel="4">
      <c r="G472" s="525" t="s">
        <v>685</v>
      </c>
      <c r="H472" s="525">
        <f>SUM($G$460:$G$471)</f>
        <v>-1188233932.6699998</v>
      </c>
    </row>
    <row r="473" spans="3:8" ht="15.75" hidden="1" customHeight="1" outlineLevel="3">
      <c r="G473" s="526" t="s">
        <v>710</v>
      </c>
      <c r="H473" s="526">
        <f>SUM($G$450:$G$472)</f>
        <v>116555636.3700003</v>
      </c>
    </row>
    <row r="474" spans="3:8" ht="17.25" hidden="1" customHeight="1" outlineLevel="5">
      <c r="E474" s="523" t="s">
        <v>711</v>
      </c>
      <c r="F474" s="523" t="s">
        <v>712</v>
      </c>
      <c r="G474" s="524">
        <v>734126497.30999994</v>
      </c>
    </row>
    <row r="475" spans="3:8" ht="15.75" hidden="1" customHeight="1" outlineLevel="4">
      <c r="G475" s="525" t="s">
        <v>685</v>
      </c>
      <c r="H475" s="525">
        <f>SUM($G$473:$G$474)</f>
        <v>734126497.30999994</v>
      </c>
    </row>
    <row r="476" spans="3:8" ht="15.75" hidden="1" customHeight="1" outlineLevel="3">
      <c r="G476" s="526" t="s">
        <v>710</v>
      </c>
      <c r="H476" s="526">
        <f>SUM($G$474:$G$475)</f>
        <v>734126497.30999994</v>
      </c>
    </row>
    <row r="477" spans="3:8" ht="17.25" customHeight="1" outlineLevel="5">
      <c r="C477" s="522" t="s">
        <v>340</v>
      </c>
      <c r="E477" s="523" t="s">
        <v>713</v>
      </c>
      <c r="F477" s="523" t="s">
        <v>714</v>
      </c>
      <c r="G477" s="524">
        <v>508542006.79000002</v>
      </c>
    </row>
    <row r="478" spans="3:8" ht="15.75" hidden="1" customHeight="1" outlineLevel="4">
      <c r="G478" s="525" t="s">
        <v>685</v>
      </c>
      <c r="H478" s="525">
        <f>SUM($G$476:$G$477)</f>
        <v>508542006.79000002</v>
      </c>
    </row>
    <row r="479" spans="3:8" ht="15.75" hidden="1" customHeight="1" outlineLevel="3">
      <c r="G479" s="526" t="s">
        <v>710</v>
      </c>
      <c r="H479" s="526">
        <f>SUM($G$477:$G$478)</f>
        <v>508542006.79000002</v>
      </c>
    </row>
    <row r="480" spans="3:8" collapsed="1"/>
  </sheetData>
  <autoFilter ref="A1:G479">
    <filterColumn colId="4">
      <filters>
        <filter val="P50"/>
      </filters>
    </filterColumn>
  </autoFilter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2"/>
  <sheetViews>
    <sheetView workbookViewId="0">
      <pane ySplit="1200" topLeftCell="A25" activePane="bottomLeft"/>
      <selection pane="bottomLeft" activeCell="F8" sqref="F8"/>
    </sheetView>
  </sheetViews>
  <sheetFormatPr defaultRowHeight="15"/>
  <sheetData>
    <row r="2" spans="2:7">
      <c r="B2" s="513" t="s">
        <v>155</v>
      </c>
      <c r="C2" s="513" t="s">
        <v>156</v>
      </c>
      <c r="D2" s="515" t="s">
        <v>157</v>
      </c>
      <c r="E2" s="516"/>
      <c r="F2" s="517">
        <v>240210</v>
      </c>
      <c r="G2" s="518"/>
    </row>
    <row r="3" spans="2:7">
      <c r="B3" s="514"/>
      <c r="C3" s="514"/>
      <c r="D3" s="251" t="s">
        <v>158</v>
      </c>
      <c r="E3" s="251" t="s">
        <v>109</v>
      </c>
      <c r="F3" s="251" t="s">
        <v>159</v>
      </c>
      <c r="G3" s="251" t="s">
        <v>160</v>
      </c>
    </row>
    <row r="4" spans="2:7">
      <c r="B4" s="252">
        <v>1</v>
      </c>
      <c r="C4" s="252" t="s">
        <v>161</v>
      </c>
      <c r="D4" s="253">
        <v>18</v>
      </c>
      <c r="E4" s="253">
        <v>214</v>
      </c>
      <c r="F4" s="254">
        <v>232</v>
      </c>
      <c r="G4" s="254">
        <v>0</v>
      </c>
    </row>
    <row r="5" spans="2:7">
      <c r="B5" s="252">
        <v>1</v>
      </c>
      <c r="C5" s="252" t="s">
        <v>162</v>
      </c>
      <c r="D5" s="253">
        <v>25</v>
      </c>
      <c r="E5" s="253">
        <v>268</v>
      </c>
      <c r="F5" s="254">
        <v>290</v>
      </c>
      <c r="G5" s="254">
        <v>0</v>
      </c>
    </row>
    <row r="6" spans="2:7">
      <c r="B6" s="252">
        <v>1</v>
      </c>
      <c r="C6" s="252" t="s">
        <v>163</v>
      </c>
      <c r="D6" s="253">
        <v>16</v>
      </c>
      <c r="E6" s="253">
        <v>147</v>
      </c>
      <c r="F6" s="254">
        <v>162</v>
      </c>
      <c r="G6" s="254">
        <v>0</v>
      </c>
    </row>
    <row r="7" spans="2:7">
      <c r="B7" s="252">
        <v>1</v>
      </c>
      <c r="C7" s="252" t="s">
        <v>164</v>
      </c>
      <c r="D7" s="253">
        <v>8</v>
      </c>
      <c r="E7" s="253">
        <v>118</v>
      </c>
      <c r="F7" s="254">
        <v>116</v>
      </c>
      <c r="G7" s="254">
        <v>0</v>
      </c>
    </row>
    <row r="8" spans="2:7">
      <c r="B8" s="252">
        <v>1</v>
      </c>
      <c r="C8" s="252" t="s">
        <v>165</v>
      </c>
      <c r="D8" s="253">
        <v>9</v>
      </c>
      <c r="E8" s="253">
        <v>121</v>
      </c>
      <c r="F8" s="254">
        <v>128</v>
      </c>
      <c r="G8" s="254">
        <v>0</v>
      </c>
    </row>
    <row r="9" spans="2:7" ht="25.5">
      <c r="B9" s="252">
        <v>1</v>
      </c>
      <c r="C9" s="252" t="s">
        <v>166</v>
      </c>
      <c r="D9" s="253">
        <v>8</v>
      </c>
      <c r="E9" s="253">
        <v>80</v>
      </c>
      <c r="F9" s="254">
        <v>81</v>
      </c>
      <c r="G9" s="254">
        <v>0</v>
      </c>
    </row>
    <row r="10" spans="2:7">
      <c r="B10" s="252">
        <v>1</v>
      </c>
      <c r="C10" s="252" t="s">
        <v>167</v>
      </c>
      <c r="D10" s="253">
        <v>14</v>
      </c>
      <c r="E10" s="253">
        <v>141</v>
      </c>
      <c r="F10" s="254">
        <v>155</v>
      </c>
      <c r="G10" s="254">
        <v>0</v>
      </c>
    </row>
    <row r="11" spans="2:7">
      <c r="B11" s="252">
        <v>1</v>
      </c>
      <c r="C11" s="252" t="s">
        <v>168</v>
      </c>
      <c r="D11" s="253">
        <v>9</v>
      </c>
      <c r="E11" s="253">
        <v>79</v>
      </c>
      <c r="F11" s="254">
        <v>88</v>
      </c>
      <c r="G11" s="254">
        <v>0</v>
      </c>
    </row>
    <row r="12" spans="2:7">
      <c r="B12" s="509" t="s">
        <v>169</v>
      </c>
      <c r="C12" s="510"/>
      <c r="D12" s="255">
        <v>107</v>
      </c>
      <c r="E12" s="255">
        <v>1168</v>
      </c>
      <c r="F12" s="256">
        <v>1252</v>
      </c>
      <c r="G12" s="255">
        <v>0</v>
      </c>
    </row>
    <row r="13" spans="2:7">
      <c r="B13" s="252">
        <v>2</v>
      </c>
      <c r="C13" s="252" t="s">
        <v>170</v>
      </c>
      <c r="D13" s="253">
        <v>10</v>
      </c>
      <c r="E13" s="253">
        <v>152</v>
      </c>
      <c r="F13" s="254">
        <v>156</v>
      </c>
      <c r="G13" s="254">
        <v>0</v>
      </c>
    </row>
    <row r="14" spans="2:7">
      <c r="B14" s="252">
        <v>2</v>
      </c>
      <c r="C14" s="252" t="s">
        <v>171</v>
      </c>
      <c r="D14" s="253">
        <v>10</v>
      </c>
      <c r="E14" s="253">
        <v>157</v>
      </c>
      <c r="F14" s="254">
        <v>167</v>
      </c>
      <c r="G14" s="254">
        <v>0</v>
      </c>
    </row>
    <row r="15" spans="2:7">
      <c r="B15" s="252">
        <v>2</v>
      </c>
      <c r="C15" s="252" t="s">
        <v>172</v>
      </c>
      <c r="D15" s="253">
        <v>12</v>
      </c>
      <c r="E15" s="253">
        <v>153</v>
      </c>
      <c r="F15" s="254">
        <v>165</v>
      </c>
      <c r="G15" s="254">
        <v>0</v>
      </c>
    </row>
    <row r="16" spans="2:7">
      <c r="B16" s="252">
        <v>2</v>
      </c>
      <c r="C16" s="252" t="s">
        <v>173</v>
      </c>
      <c r="D16" s="253">
        <v>10</v>
      </c>
      <c r="E16" s="253">
        <v>118</v>
      </c>
      <c r="F16" s="254">
        <v>127</v>
      </c>
      <c r="G16" s="254">
        <v>0</v>
      </c>
    </row>
    <row r="17" spans="2:7">
      <c r="B17" s="252">
        <v>2</v>
      </c>
      <c r="C17" s="252" t="s">
        <v>174</v>
      </c>
      <c r="D17" s="253">
        <v>10</v>
      </c>
      <c r="E17" s="253">
        <v>90</v>
      </c>
      <c r="F17" s="254">
        <v>99</v>
      </c>
      <c r="G17" s="254">
        <v>0</v>
      </c>
    </row>
    <row r="18" spans="2:7">
      <c r="B18" s="509" t="s">
        <v>175</v>
      </c>
      <c r="C18" s="510"/>
      <c r="D18" s="255">
        <v>52</v>
      </c>
      <c r="E18" s="255">
        <v>670</v>
      </c>
      <c r="F18" s="255">
        <v>714</v>
      </c>
      <c r="G18" s="255">
        <v>0</v>
      </c>
    </row>
    <row r="19" spans="2:7" ht="25.5">
      <c r="B19" s="252">
        <v>3</v>
      </c>
      <c r="C19" s="252" t="s">
        <v>176</v>
      </c>
      <c r="D19" s="253">
        <v>13</v>
      </c>
      <c r="E19" s="253">
        <v>121</v>
      </c>
      <c r="F19" s="254">
        <v>126</v>
      </c>
      <c r="G19" s="254">
        <v>0</v>
      </c>
    </row>
    <row r="20" spans="2:7">
      <c r="B20" s="252">
        <v>3</v>
      </c>
      <c r="C20" s="252" t="s">
        <v>177</v>
      </c>
      <c r="D20" s="253">
        <v>9</v>
      </c>
      <c r="E20" s="253">
        <v>73</v>
      </c>
      <c r="F20" s="254">
        <v>80</v>
      </c>
      <c r="G20" s="254">
        <v>0</v>
      </c>
    </row>
    <row r="21" spans="2:7">
      <c r="B21" s="252">
        <v>3</v>
      </c>
      <c r="C21" s="252" t="s">
        <v>178</v>
      </c>
      <c r="D21" s="253">
        <v>14</v>
      </c>
      <c r="E21" s="253">
        <v>189</v>
      </c>
      <c r="F21" s="254">
        <v>203</v>
      </c>
      <c r="G21" s="254">
        <v>0</v>
      </c>
    </row>
    <row r="22" spans="2:7">
      <c r="B22" s="252">
        <v>3</v>
      </c>
      <c r="C22" s="252" t="s">
        <v>179</v>
      </c>
      <c r="D22" s="253">
        <v>10</v>
      </c>
      <c r="E22" s="253">
        <v>110</v>
      </c>
      <c r="F22" s="254">
        <v>96</v>
      </c>
      <c r="G22" s="254">
        <v>0</v>
      </c>
    </row>
    <row r="23" spans="2:7">
      <c r="B23" s="252">
        <v>3</v>
      </c>
      <c r="C23" s="252" t="s">
        <v>180</v>
      </c>
      <c r="D23" s="253">
        <v>9</v>
      </c>
      <c r="E23" s="253">
        <v>98</v>
      </c>
      <c r="F23" s="254">
        <v>107</v>
      </c>
      <c r="G23" s="254">
        <v>0</v>
      </c>
    </row>
    <row r="24" spans="2:7">
      <c r="B24" s="509" t="s">
        <v>181</v>
      </c>
      <c r="C24" s="510"/>
      <c r="D24" s="255">
        <v>55</v>
      </c>
      <c r="E24" s="255">
        <v>591</v>
      </c>
      <c r="F24" s="255">
        <v>612</v>
      </c>
      <c r="G24" s="255">
        <v>0</v>
      </c>
    </row>
    <row r="25" spans="2:7">
      <c r="B25" s="252">
        <v>4</v>
      </c>
      <c r="C25" s="252" t="s">
        <v>182</v>
      </c>
      <c r="D25" s="253">
        <v>5</v>
      </c>
      <c r="E25" s="253">
        <v>56</v>
      </c>
      <c r="F25" s="254">
        <v>42</v>
      </c>
      <c r="G25" s="254">
        <v>0</v>
      </c>
    </row>
    <row r="26" spans="2:7">
      <c r="B26" s="252">
        <v>4</v>
      </c>
      <c r="C26" s="252" t="s">
        <v>183</v>
      </c>
      <c r="D26" s="253">
        <v>8</v>
      </c>
      <c r="E26" s="253">
        <v>83</v>
      </c>
      <c r="F26" s="254">
        <v>72</v>
      </c>
      <c r="G26" s="254">
        <v>0</v>
      </c>
    </row>
    <row r="27" spans="2:7">
      <c r="B27" s="252">
        <v>4</v>
      </c>
      <c r="C27" s="252" t="s">
        <v>184</v>
      </c>
      <c r="D27" s="253">
        <v>9</v>
      </c>
      <c r="E27" s="253">
        <v>86</v>
      </c>
      <c r="F27" s="254">
        <v>93</v>
      </c>
      <c r="G27" s="254">
        <v>0</v>
      </c>
    </row>
    <row r="28" spans="2:7" ht="25.5">
      <c r="B28" s="252">
        <v>4</v>
      </c>
      <c r="C28" s="252" t="s">
        <v>185</v>
      </c>
      <c r="D28" s="253">
        <v>17</v>
      </c>
      <c r="E28" s="253">
        <v>206</v>
      </c>
      <c r="F28" s="254">
        <v>216</v>
      </c>
      <c r="G28" s="254">
        <v>0</v>
      </c>
    </row>
    <row r="29" spans="2:7">
      <c r="B29" s="252">
        <v>4</v>
      </c>
      <c r="C29" s="252" t="s">
        <v>186</v>
      </c>
      <c r="D29" s="253">
        <v>12</v>
      </c>
      <c r="E29" s="253">
        <v>132</v>
      </c>
      <c r="F29" s="254">
        <v>144</v>
      </c>
      <c r="G29" s="254">
        <v>0</v>
      </c>
    </row>
    <row r="30" spans="2:7">
      <c r="B30" s="252">
        <v>4</v>
      </c>
      <c r="C30" s="252" t="s">
        <v>187</v>
      </c>
      <c r="D30" s="253">
        <v>13</v>
      </c>
      <c r="E30" s="253">
        <v>127</v>
      </c>
      <c r="F30" s="254">
        <v>140</v>
      </c>
      <c r="G30" s="254">
        <v>0</v>
      </c>
    </row>
    <row r="31" spans="2:7">
      <c r="B31" s="252">
        <v>4</v>
      </c>
      <c r="C31" s="252" t="s">
        <v>188</v>
      </c>
      <c r="D31" s="253">
        <v>7</v>
      </c>
      <c r="E31" s="253">
        <v>47</v>
      </c>
      <c r="F31" s="254">
        <v>49</v>
      </c>
      <c r="G31" s="254">
        <v>0</v>
      </c>
    </row>
    <row r="32" spans="2:7">
      <c r="B32" s="252">
        <v>4</v>
      </c>
      <c r="C32" s="252" t="s">
        <v>189</v>
      </c>
      <c r="D32" s="253">
        <v>8</v>
      </c>
      <c r="E32" s="253">
        <v>76</v>
      </c>
      <c r="F32" s="254">
        <v>84</v>
      </c>
      <c r="G32" s="254">
        <v>0</v>
      </c>
    </row>
    <row r="33" spans="2:7">
      <c r="B33" s="509" t="s">
        <v>190</v>
      </c>
      <c r="C33" s="510"/>
      <c r="D33" s="255">
        <v>79</v>
      </c>
      <c r="E33" s="255">
        <v>813</v>
      </c>
      <c r="F33" s="255">
        <v>840</v>
      </c>
      <c r="G33" s="255">
        <v>0</v>
      </c>
    </row>
    <row r="34" spans="2:7">
      <c r="B34" s="252">
        <v>5</v>
      </c>
      <c r="C34" s="252" t="s">
        <v>191</v>
      </c>
      <c r="D34" s="253">
        <v>16</v>
      </c>
      <c r="E34" s="253">
        <v>155</v>
      </c>
      <c r="F34" s="254">
        <v>149</v>
      </c>
      <c r="G34" s="254">
        <v>0</v>
      </c>
    </row>
    <row r="35" spans="2:7">
      <c r="B35" s="252">
        <v>5</v>
      </c>
      <c r="C35" s="252" t="s">
        <v>192</v>
      </c>
      <c r="D35" s="253">
        <v>10</v>
      </c>
      <c r="E35" s="253">
        <v>134</v>
      </c>
      <c r="F35" s="254">
        <v>138</v>
      </c>
      <c r="G35" s="254">
        <v>0</v>
      </c>
    </row>
    <row r="36" spans="2:7" ht="25.5">
      <c r="B36" s="252">
        <v>5</v>
      </c>
      <c r="C36" s="252" t="s">
        <v>193</v>
      </c>
      <c r="D36" s="253">
        <v>9</v>
      </c>
      <c r="E36" s="253">
        <v>82</v>
      </c>
      <c r="F36" s="254">
        <v>75</v>
      </c>
      <c r="G36" s="254">
        <v>0</v>
      </c>
    </row>
    <row r="37" spans="2:7">
      <c r="B37" s="252">
        <v>5</v>
      </c>
      <c r="C37" s="252" t="s">
        <v>194</v>
      </c>
      <c r="D37" s="253">
        <v>9</v>
      </c>
      <c r="E37" s="253">
        <v>117</v>
      </c>
      <c r="F37" s="254">
        <v>118</v>
      </c>
      <c r="G37" s="254">
        <v>0</v>
      </c>
    </row>
    <row r="38" spans="2:7">
      <c r="B38" s="252">
        <v>5</v>
      </c>
      <c r="C38" s="252" t="s">
        <v>195</v>
      </c>
      <c r="D38" s="253">
        <v>11</v>
      </c>
      <c r="E38" s="253">
        <v>159</v>
      </c>
      <c r="F38" s="254">
        <v>169</v>
      </c>
      <c r="G38" s="254">
        <v>0</v>
      </c>
    </row>
    <row r="39" spans="2:7" ht="25.5">
      <c r="B39" s="252">
        <v>5</v>
      </c>
      <c r="C39" s="252" t="s">
        <v>196</v>
      </c>
      <c r="D39" s="253">
        <v>4</v>
      </c>
      <c r="E39" s="253">
        <v>49</v>
      </c>
      <c r="F39" s="254">
        <v>35</v>
      </c>
      <c r="G39" s="254">
        <v>0</v>
      </c>
    </row>
    <row r="40" spans="2:7" ht="25.5">
      <c r="B40" s="252">
        <v>5</v>
      </c>
      <c r="C40" s="252" t="s">
        <v>197</v>
      </c>
      <c r="D40" s="253">
        <v>4</v>
      </c>
      <c r="E40" s="253">
        <v>55</v>
      </c>
      <c r="F40" s="254">
        <v>58</v>
      </c>
      <c r="G40" s="254">
        <v>0</v>
      </c>
    </row>
    <row r="41" spans="2:7">
      <c r="B41" s="252">
        <v>5</v>
      </c>
      <c r="C41" s="252" t="s">
        <v>198</v>
      </c>
      <c r="D41" s="253">
        <v>11</v>
      </c>
      <c r="E41" s="253">
        <v>184</v>
      </c>
      <c r="F41" s="254">
        <v>168</v>
      </c>
      <c r="G41" s="254">
        <v>0</v>
      </c>
    </row>
    <row r="42" spans="2:7">
      <c r="B42" s="509" t="s">
        <v>199</v>
      </c>
      <c r="C42" s="510"/>
      <c r="D42" s="255">
        <v>74</v>
      </c>
      <c r="E42" s="255">
        <v>935</v>
      </c>
      <c r="F42" s="255">
        <v>910</v>
      </c>
      <c r="G42" s="255">
        <v>0</v>
      </c>
    </row>
    <row r="43" spans="2:7">
      <c r="B43" s="252">
        <v>6</v>
      </c>
      <c r="C43" s="252" t="s">
        <v>200</v>
      </c>
      <c r="D43" s="253">
        <v>13</v>
      </c>
      <c r="E43" s="253">
        <v>106</v>
      </c>
      <c r="F43" s="254">
        <v>113</v>
      </c>
      <c r="G43" s="254">
        <v>0</v>
      </c>
    </row>
    <row r="44" spans="2:7">
      <c r="B44" s="252">
        <v>6</v>
      </c>
      <c r="C44" s="252" t="s">
        <v>201</v>
      </c>
      <c r="D44" s="253">
        <v>11</v>
      </c>
      <c r="E44" s="253">
        <v>128</v>
      </c>
      <c r="F44" s="254">
        <v>115</v>
      </c>
      <c r="G44" s="254">
        <v>0</v>
      </c>
    </row>
    <row r="45" spans="2:7">
      <c r="B45" s="252">
        <v>6</v>
      </c>
      <c r="C45" s="252" t="s">
        <v>202</v>
      </c>
      <c r="D45" s="253">
        <v>13</v>
      </c>
      <c r="E45" s="253">
        <v>119</v>
      </c>
      <c r="F45" s="254">
        <v>117</v>
      </c>
      <c r="G45" s="254">
        <v>0</v>
      </c>
    </row>
    <row r="46" spans="2:7">
      <c r="B46" s="252">
        <v>6</v>
      </c>
      <c r="C46" s="252" t="s">
        <v>203</v>
      </c>
      <c r="D46" s="253">
        <v>8</v>
      </c>
      <c r="E46" s="253">
        <v>66</v>
      </c>
      <c r="F46" s="254">
        <v>74</v>
      </c>
      <c r="G46" s="254">
        <v>0</v>
      </c>
    </row>
    <row r="47" spans="2:7">
      <c r="B47" s="252">
        <v>6</v>
      </c>
      <c r="C47" s="252" t="s">
        <v>204</v>
      </c>
      <c r="D47" s="253">
        <v>8</v>
      </c>
      <c r="E47" s="253">
        <v>94</v>
      </c>
      <c r="F47" s="254">
        <v>101</v>
      </c>
      <c r="G47" s="254">
        <v>0</v>
      </c>
    </row>
    <row r="48" spans="2:7">
      <c r="B48" s="252">
        <v>6</v>
      </c>
      <c r="C48" s="252" t="s">
        <v>205</v>
      </c>
      <c r="D48" s="253">
        <v>10</v>
      </c>
      <c r="E48" s="253">
        <v>95</v>
      </c>
      <c r="F48" s="254">
        <v>84</v>
      </c>
      <c r="G48" s="254">
        <v>0</v>
      </c>
    </row>
    <row r="49" spans="2:7" ht="25.5">
      <c r="B49" s="252">
        <v>6</v>
      </c>
      <c r="C49" s="252" t="s">
        <v>206</v>
      </c>
      <c r="D49" s="253">
        <v>7</v>
      </c>
      <c r="E49" s="253">
        <v>72</v>
      </c>
      <c r="F49" s="254">
        <v>61</v>
      </c>
      <c r="G49" s="254">
        <v>0</v>
      </c>
    </row>
    <row r="50" spans="2:7">
      <c r="B50" s="252">
        <v>6</v>
      </c>
      <c r="C50" s="252" t="s">
        <v>207</v>
      </c>
      <c r="D50" s="253">
        <v>8</v>
      </c>
      <c r="E50" s="253">
        <v>107</v>
      </c>
      <c r="F50" s="254">
        <v>61</v>
      </c>
      <c r="G50" s="254">
        <v>0</v>
      </c>
    </row>
    <row r="51" spans="2:7">
      <c r="B51" s="509" t="s">
        <v>208</v>
      </c>
      <c r="C51" s="510"/>
      <c r="D51" s="255">
        <v>78</v>
      </c>
      <c r="E51" s="255">
        <v>787</v>
      </c>
      <c r="F51" s="255">
        <v>726</v>
      </c>
      <c r="G51" s="255">
        <v>0</v>
      </c>
    </row>
    <row r="52" spans="2:7">
      <c r="B52" s="252">
        <v>7</v>
      </c>
      <c r="C52" s="252" t="s">
        <v>209</v>
      </c>
      <c r="D52" s="253">
        <v>19</v>
      </c>
      <c r="E52" s="253">
        <v>156</v>
      </c>
      <c r="F52" s="254">
        <v>161</v>
      </c>
      <c r="G52" s="254">
        <v>0</v>
      </c>
    </row>
    <row r="53" spans="2:7">
      <c r="B53" s="252">
        <v>7</v>
      </c>
      <c r="C53" s="252" t="s">
        <v>210</v>
      </c>
      <c r="D53" s="253">
        <v>23</v>
      </c>
      <c r="E53" s="253">
        <v>248</v>
      </c>
      <c r="F53" s="254">
        <v>270</v>
      </c>
      <c r="G53" s="254">
        <v>0</v>
      </c>
    </row>
    <row r="54" spans="2:7" ht="25.5">
      <c r="B54" s="252">
        <v>7</v>
      </c>
      <c r="C54" s="252" t="s">
        <v>211</v>
      </c>
      <c r="D54" s="253">
        <v>13</v>
      </c>
      <c r="E54" s="253">
        <v>188</v>
      </c>
      <c r="F54" s="254">
        <v>185</v>
      </c>
      <c r="G54" s="254">
        <v>0</v>
      </c>
    </row>
    <row r="55" spans="2:7">
      <c r="B55" s="252">
        <v>7</v>
      </c>
      <c r="C55" s="252" t="s">
        <v>212</v>
      </c>
      <c r="D55" s="253">
        <v>21</v>
      </c>
      <c r="E55" s="253">
        <v>244</v>
      </c>
      <c r="F55" s="254">
        <v>212</v>
      </c>
      <c r="G55" s="254">
        <v>0</v>
      </c>
    </row>
    <row r="56" spans="2:7">
      <c r="B56" s="509" t="s">
        <v>213</v>
      </c>
      <c r="C56" s="510"/>
      <c r="D56" s="255">
        <v>76</v>
      </c>
      <c r="E56" s="255">
        <v>836</v>
      </c>
      <c r="F56" s="255">
        <v>828</v>
      </c>
      <c r="G56" s="255">
        <v>0</v>
      </c>
    </row>
    <row r="57" spans="2:7">
      <c r="B57" s="252">
        <v>8</v>
      </c>
      <c r="C57" s="252" t="s">
        <v>214</v>
      </c>
      <c r="D57" s="253">
        <v>12</v>
      </c>
      <c r="E57" s="253">
        <v>152</v>
      </c>
      <c r="F57" s="254">
        <v>159</v>
      </c>
      <c r="G57" s="254">
        <v>0</v>
      </c>
    </row>
    <row r="58" spans="2:7">
      <c r="B58" s="252">
        <v>8</v>
      </c>
      <c r="C58" s="252" t="s">
        <v>215</v>
      </c>
      <c r="D58" s="253">
        <v>9</v>
      </c>
      <c r="E58" s="253">
        <v>69</v>
      </c>
      <c r="F58" s="254">
        <v>66</v>
      </c>
      <c r="G58" s="254">
        <v>0</v>
      </c>
    </row>
    <row r="59" spans="2:7">
      <c r="B59" s="252">
        <v>8</v>
      </c>
      <c r="C59" s="252" t="s">
        <v>216</v>
      </c>
      <c r="D59" s="253">
        <v>14</v>
      </c>
      <c r="E59" s="253">
        <v>141</v>
      </c>
      <c r="F59" s="254">
        <v>73</v>
      </c>
      <c r="G59" s="254">
        <v>0</v>
      </c>
    </row>
    <row r="60" spans="2:7">
      <c r="B60" s="252">
        <v>8</v>
      </c>
      <c r="C60" s="252" t="s">
        <v>217</v>
      </c>
      <c r="D60" s="253">
        <v>19</v>
      </c>
      <c r="E60" s="253">
        <v>188</v>
      </c>
      <c r="F60" s="254">
        <v>202</v>
      </c>
      <c r="G60" s="254">
        <v>0</v>
      </c>
    </row>
    <row r="61" spans="2:7">
      <c r="B61" s="252">
        <v>8</v>
      </c>
      <c r="C61" s="252" t="s">
        <v>218</v>
      </c>
      <c r="D61" s="253">
        <v>11</v>
      </c>
      <c r="E61" s="253">
        <v>83</v>
      </c>
      <c r="F61" s="254">
        <v>59</v>
      </c>
      <c r="G61" s="254">
        <v>0</v>
      </c>
    </row>
    <row r="62" spans="2:7" ht="25.5">
      <c r="B62" s="252">
        <v>8</v>
      </c>
      <c r="C62" s="252" t="s">
        <v>219</v>
      </c>
      <c r="D62" s="253">
        <v>7</v>
      </c>
      <c r="E62" s="253">
        <v>83</v>
      </c>
      <c r="F62" s="254">
        <v>89</v>
      </c>
      <c r="G62" s="254">
        <v>0</v>
      </c>
    </row>
    <row r="63" spans="2:7">
      <c r="B63" s="252">
        <v>8</v>
      </c>
      <c r="C63" s="252" t="s">
        <v>220</v>
      </c>
      <c r="D63" s="253">
        <v>22</v>
      </c>
      <c r="E63" s="253">
        <v>231</v>
      </c>
      <c r="F63" s="254">
        <v>253</v>
      </c>
      <c r="G63" s="254">
        <v>0</v>
      </c>
    </row>
    <row r="64" spans="2:7">
      <c r="B64" s="509" t="s">
        <v>221</v>
      </c>
      <c r="C64" s="510"/>
      <c r="D64" s="255">
        <v>94</v>
      </c>
      <c r="E64" s="255">
        <v>947</v>
      </c>
      <c r="F64" s="255">
        <v>901</v>
      </c>
      <c r="G64" s="255">
        <v>0</v>
      </c>
    </row>
    <row r="65" spans="2:7">
      <c r="B65" s="252">
        <v>9</v>
      </c>
      <c r="C65" s="252" t="s">
        <v>222</v>
      </c>
      <c r="D65" s="253">
        <v>17</v>
      </c>
      <c r="E65" s="253">
        <v>167</v>
      </c>
      <c r="F65" s="254">
        <v>168</v>
      </c>
      <c r="G65" s="254">
        <v>0</v>
      </c>
    </row>
    <row r="66" spans="2:7" ht="25.5">
      <c r="B66" s="252">
        <v>9</v>
      </c>
      <c r="C66" s="252" t="s">
        <v>223</v>
      </c>
      <c r="D66" s="253">
        <v>38</v>
      </c>
      <c r="E66" s="253">
        <v>348</v>
      </c>
      <c r="F66" s="254">
        <v>383</v>
      </c>
      <c r="G66" s="254">
        <v>0</v>
      </c>
    </row>
    <row r="67" spans="2:7">
      <c r="B67" s="252">
        <v>9</v>
      </c>
      <c r="C67" s="252" t="s">
        <v>224</v>
      </c>
      <c r="D67" s="253">
        <v>24</v>
      </c>
      <c r="E67" s="253">
        <v>252</v>
      </c>
      <c r="F67" s="254">
        <v>274</v>
      </c>
      <c r="G67" s="254">
        <v>0</v>
      </c>
    </row>
    <row r="68" spans="2:7">
      <c r="B68" s="252">
        <v>9</v>
      </c>
      <c r="C68" s="252" t="s">
        <v>225</v>
      </c>
      <c r="D68" s="253">
        <v>18</v>
      </c>
      <c r="E68" s="253">
        <v>210</v>
      </c>
      <c r="F68" s="254">
        <v>223</v>
      </c>
      <c r="G68" s="254">
        <v>0</v>
      </c>
    </row>
    <row r="69" spans="2:7">
      <c r="B69" s="509" t="s">
        <v>226</v>
      </c>
      <c r="C69" s="510"/>
      <c r="D69" s="255">
        <v>97</v>
      </c>
      <c r="E69" s="255">
        <v>977</v>
      </c>
      <c r="F69" s="256">
        <v>1048</v>
      </c>
      <c r="G69" s="255">
        <v>0</v>
      </c>
    </row>
    <row r="70" spans="2:7">
      <c r="B70" s="252">
        <v>10</v>
      </c>
      <c r="C70" s="252" t="s">
        <v>227</v>
      </c>
      <c r="D70" s="253">
        <v>8</v>
      </c>
      <c r="E70" s="253">
        <v>78</v>
      </c>
      <c r="F70" s="254">
        <v>79</v>
      </c>
      <c r="G70" s="254">
        <v>0</v>
      </c>
    </row>
    <row r="71" spans="2:7">
      <c r="B71" s="252">
        <v>10</v>
      </c>
      <c r="C71" s="252" t="s">
        <v>228</v>
      </c>
      <c r="D71" s="253">
        <v>10</v>
      </c>
      <c r="E71" s="253">
        <v>112</v>
      </c>
      <c r="F71" s="254">
        <v>107</v>
      </c>
      <c r="G71" s="254">
        <v>0</v>
      </c>
    </row>
    <row r="72" spans="2:7">
      <c r="B72" s="252">
        <v>10</v>
      </c>
      <c r="C72" s="252" t="s">
        <v>229</v>
      </c>
      <c r="D72" s="253">
        <v>23</v>
      </c>
      <c r="E72" s="253">
        <v>276</v>
      </c>
      <c r="F72" s="254">
        <v>211</v>
      </c>
      <c r="G72" s="254">
        <v>0</v>
      </c>
    </row>
    <row r="73" spans="2:7" ht="25.5">
      <c r="B73" s="252">
        <v>10</v>
      </c>
      <c r="C73" s="252" t="s">
        <v>230</v>
      </c>
      <c r="D73" s="253">
        <v>8</v>
      </c>
      <c r="E73" s="253">
        <v>77</v>
      </c>
      <c r="F73" s="254">
        <v>71</v>
      </c>
      <c r="G73" s="254">
        <v>0</v>
      </c>
    </row>
    <row r="74" spans="2:7" ht="25.5">
      <c r="B74" s="252">
        <v>10</v>
      </c>
      <c r="C74" s="252" t="s">
        <v>231</v>
      </c>
      <c r="D74" s="253">
        <v>27</v>
      </c>
      <c r="E74" s="253">
        <v>345</v>
      </c>
      <c r="F74" s="254">
        <v>349</v>
      </c>
      <c r="G74" s="254">
        <v>0</v>
      </c>
    </row>
    <row r="75" spans="2:7">
      <c r="B75" s="509" t="s">
        <v>232</v>
      </c>
      <c r="C75" s="510"/>
      <c r="D75" s="255">
        <v>76</v>
      </c>
      <c r="E75" s="255">
        <v>888</v>
      </c>
      <c r="F75" s="255">
        <v>817</v>
      </c>
      <c r="G75" s="255">
        <v>0</v>
      </c>
    </row>
    <row r="76" spans="2:7">
      <c r="B76" s="252">
        <v>11</v>
      </c>
      <c r="C76" s="252" t="s">
        <v>233</v>
      </c>
      <c r="D76" s="253">
        <v>10</v>
      </c>
      <c r="E76" s="253">
        <v>80</v>
      </c>
      <c r="F76" s="254">
        <v>85</v>
      </c>
      <c r="G76" s="254">
        <v>0</v>
      </c>
    </row>
    <row r="77" spans="2:7">
      <c r="B77" s="252">
        <v>11</v>
      </c>
      <c r="C77" s="252" t="s">
        <v>234</v>
      </c>
      <c r="D77" s="253">
        <v>12</v>
      </c>
      <c r="E77" s="253">
        <v>94</v>
      </c>
      <c r="F77" s="254">
        <v>106</v>
      </c>
      <c r="G77" s="254">
        <v>0</v>
      </c>
    </row>
    <row r="78" spans="2:7" ht="25.5">
      <c r="B78" s="252">
        <v>11</v>
      </c>
      <c r="C78" s="252" t="s">
        <v>235</v>
      </c>
      <c r="D78" s="253">
        <v>20</v>
      </c>
      <c r="E78" s="253">
        <v>270</v>
      </c>
      <c r="F78" s="254">
        <v>235</v>
      </c>
      <c r="G78" s="254">
        <v>0</v>
      </c>
    </row>
    <row r="79" spans="2:7">
      <c r="B79" s="252">
        <v>11</v>
      </c>
      <c r="C79" s="252" t="s">
        <v>236</v>
      </c>
      <c r="D79" s="253">
        <v>10</v>
      </c>
      <c r="E79" s="253">
        <v>64</v>
      </c>
      <c r="F79" s="254">
        <v>74</v>
      </c>
      <c r="G79" s="254">
        <v>0</v>
      </c>
    </row>
    <row r="80" spans="2:7">
      <c r="B80" s="252">
        <v>11</v>
      </c>
      <c r="C80" s="252" t="s">
        <v>237</v>
      </c>
      <c r="D80" s="253">
        <v>4</v>
      </c>
      <c r="E80" s="253">
        <v>22</v>
      </c>
      <c r="F80" s="254">
        <v>26</v>
      </c>
      <c r="G80" s="254">
        <v>0</v>
      </c>
    </row>
    <row r="81" spans="2:7">
      <c r="B81" s="252">
        <v>11</v>
      </c>
      <c r="C81" s="252" t="s">
        <v>238</v>
      </c>
      <c r="D81" s="253">
        <v>6</v>
      </c>
      <c r="E81" s="253">
        <v>46</v>
      </c>
      <c r="F81" s="254">
        <v>52</v>
      </c>
      <c r="G81" s="254">
        <v>0</v>
      </c>
    </row>
    <row r="82" spans="2:7" ht="25.5">
      <c r="B82" s="252">
        <v>11</v>
      </c>
      <c r="C82" s="252" t="s">
        <v>239</v>
      </c>
      <c r="D82" s="253">
        <v>21</v>
      </c>
      <c r="E82" s="253">
        <v>167</v>
      </c>
      <c r="F82" s="254">
        <v>184</v>
      </c>
      <c r="G82" s="254">
        <v>0</v>
      </c>
    </row>
    <row r="83" spans="2:7">
      <c r="B83" s="509" t="s">
        <v>240</v>
      </c>
      <c r="C83" s="510"/>
      <c r="D83" s="255">
        <v>83</v>
      </c>
      <c r="E83" s="255">
        <v>743</v>
      </c>
      <c r="F83" s="255">
        <v>762</v>
      </c>
      <c r="G83" s="255">
        <v>0</v>
      </c>
    </row>
    <row r="84" spans="2:7">
      <c r="B84" s="252">
        <v>12</v>
      </c>
      <c r="C84" s="252" t="s">
        <v>241</v>
      </c>
      <c r="D84" s="253">
        <v>10</v>
      </c>
      <c r="E84" s="253">
        <v>125</v>
      </c>
      <c r="F84" s="254">
        <v>135</v>
      </c>
      <c r="G84" s="254">
        <v>0</v>
      </c>
    </row>
    <row r="85" spans="2:7">
      <c r="B85" s="252">
        <v>12</v>
      </c>
      <c r="C85" s="252" t="s">
        <v>242</v>
      </c>
      <c r="D85" s="253">
        <v>14</v>
      </c>
      <c r="E85" s="253">
        <v>111</v>
      </c>
      <c r="F85" s="254">
        <v>124</v>
      </c>
      <c r="G85" s="254">
        <v>0</v>
      </c>
    </row>
    <row r="86" spans="2:7">
      <c r="B86" s="252">
        <v>12</v>
      </c>
      <c r="C86" s="252" t="s">
        <v>243</v>
      </c>
      <c r="D86" s="253">
        <v>13</v>
      </c>
      <c r="E86" s="253">
        <v>140</v>
      </c>
      <c r="F86" s="254">
        <v>132</v>
      </c>
      <c r="G86" s="254">
        <v>0</v>
      </c>
    </row>
    <row r="87" spans="2:7">
      <c r="B87" s="252">
        <v>12</v>
      </c>
      <c r="C87" s="252" t="s">
        <v>244</v>
      </c>
      <c r="D87" s="253">
        <v>12</v>
      </c>
      <c r="E87" s="253">
        <v>124</v>
      </c>
      <c r="F87" s="254">
        <v>136</v>
      </c>
      <c r="G87" s="254">
        <v>0</v>
      </c>
    </row>
    <row r="88" spans="2:7">
      <c r="B88" s="252">
        <v>12</v>
      </c>
      <c r="C88" s="252" t="s">
        <v>245</v>
      </c>
      <c r="D88" s="253">
        <v>9</v>
      </c>
      <c r="E88" s="253">
        <v>80</v>
      </c>
      <c r="F88" s="254">
        <v>74</v>
      </c>
      <c r="G88" s="254">
        <v>0</v>
      </c>
    </row>
    <row r="89" spans="2:7">
      <c r="B89" s="252">
        <v>12</v>
      </c>
      <c r="C89" s="252" t="s">
        <v>246</v>
      </c>
      <c r="D89" s="253">
        <v>18</v>
      </c>
      <c r="E89" s="253">
        <v>177</v>
      </c>
      <c r="F89" s="254">
        <v>195</v>
      </c>
      <c r="G89" s="254">
        <v>0</v>
      </c>
    </row>
    <row r="90" spans="2:7">
      <c r="B90" s="252">
        <v>12</v>
      </c>
      <c r="C90" s="252" t="s">
        <v>247</v>
      </c>
      <c r="D90" s="253">
        <v>7</v>
      </c>
      <c r="E90" s="253">
        <v>61</v>
      </c>
      <c r="F90" s="254">
        <v>61</v>
      </c>
      <c r="G90" s="254">
        <v>0</v>
      </c>
    </row>
    <row r="91" spans="2:7">
      <c r="B91" s="509" t="s">
        <v>248</v>
      </c>
      <c r="C91" s="510"/>
      <c r="D91" s="255">
        <v>83</v>
      </c>
      <c r="E91" s="255">
        <v>818</v>
      </c>
      <c r="F91" s="255">
        <v>857</v>
      </c>
      <c r="G91" s="255">
        <v>0</v>
      </c>
    </row>
    <row r="92" spans="2:7">
      <c r="B92" s="511" t="s">
        <v>153</v>
      </c>
      <c r="C92" s="512"/>
      <c r="D92" s="257">
        <v>954</v>
      </c>
      <c r="E92" s="257">
        <v>10173</v>
      </c>
      <c r="F92" s="258">
        <v>10267</v>
      </c>
      <c r="G92" s="257">
        <v>0</v>
      </c>
    </row>
  </sheetData>
  <mergeCells count="17">
    <mergeCell ref="B56:C56"/>
    <mergeCell ref="B64:C64"/>
    <mergeCell ref="B18:C18"/>
    <mergeCell ref="B24:C24"/>
    <mergeCell ref="B33:C33"/>
    <mergeCell ref="B42:C42"/>
    <mergeCell ref="B51:C51"/>
    <mergeCell ref="B2:B3"/>
    <mergeCell ref="C2:C3"/>
    <mergeCell ref="D2:E2"/>
    <mergeCell ref="F2:G2"/>
    <mergeCell ref="B12:C12"/>
    <mergeCell ref="B69:C69"/>
    <mergeCell ref="B75:C75"/>
    <mergeCell ref="B83:C83"/>
    <mergeCell ref="B91:C91"/>
    <mergeCell ref="B92:C92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F7" sqref="F7"/>
    </sheetView>
  </sheetViews>
  <sheetFormatPr defaultRowHeight="15"/>
  <cols>
    <col min="1" max="1" width="22.7109375" customWidth="1"/>
    <col min="2" max="2" width="34.140625" customWidth="1"/>
    <col min="3" max="3" width="21.7109375" customWidth="1"/>
    <col min="4" max="4" width="13.28515625" customWidth="1"/>
    <col min="5" max="5" width="13.42578125" customWidth="1"/>
    <col min="6" max="6" width="17.140625" customWidth="1"/>
    <col min="7" max="7" width="30.28515625" customWidth="1"/>
  </cols>
  <sheetData>
    <row r="1" spans="1:7">
      <c r="A1" s="519" t="s">
        <v>266</v>
      </c>
      <c r="B1" s="520"/>
      <c r="C1" s="520"/>
      <c r="D1" s="520"/>
      <c r="E1" s="520"/>
      <c r="F1" s="520"/>
      <c r="G1" s="520"/>
    </row>
    <row r="2" spans="1:7">
      <c r="A2" s="259" t="s">
        <v>267</v>
      </c>
      <c r="B2" s="259" t="s">
        <v>268</v>
      </c>
      <c r="C2" s="259" t="s">
        <v>269</v>
      </c>
      <c r="D2" s="259" t="s">
        <v>108</v>
      </c>
      <c r="E2" s="259" t="s">
        <v>109</v>
      </c>
      <c r="F2" s="259"/>
      <c r="G2" s="259" t="s">
        <v>48</v>
      </c>
    </row>
    <row r="3" spans="1:7">
      <c r="A3" s="260">
        <v>0</v>
      </c>
      <c r="B3" s="260" t="s">
        <v>110</v>
      </c>
      <c r="C3" s="260"/>
      <c r="D3" s="260">
        <v>100</v>
      </c>
      <c r="E3" s="260">
        <v>50</v>
      </c>
      <c r="F3" s="261" t="s">
        <v>270</v>
      </c>
      <c r="G3" s="260"/>
    </row>
    <row r="4" spans="1:7" ht="30">
      <c r="A4" s="262">
        <v>101.1</v>
      </c>
      <c r="B4" s="262" t="s">
        <v>271</v>
      </c>
      <c r="C4" s="262" t="s">
        <v>272</v>
      </c>
      <c r="D4" s="262">
        <v>90</v>
      </c>
      <c r="E4" s="262">
        <v>0</v>
      </c>
      <c r="F4" s="263" t="s">
        <v>270</v>
      </c>
      <c r="G4" s="262" t="s">
        <v>273</v>
      </c>
    </row>
    <row r="5" spans="1:7">
      <c r="A5" s="260">
        <v>101.2</v>
      </c>
      <c r="B5" s="260" t="s">
        <v>274</v>
      </c>
      <c r="C5" s="260" t="s">
        <v>272</v>
      </c>
      <c r="D5" s="260">
        <v>0</v>
      </c>
      <c r="E5" s="260">
        <v>10</v>
      </c>
      <c r="F5" s="261" t="s">
        <v>270</v>
      </c>
      <c r="G5" s="260" t="s">
        <v>275</v>
      </c>
    </row>
    <row r="6" spans="1:7" ht="30">
      <c r="A6" s="262">
        <v>102</v>
      </c>
      <c r="B6" s="262" t="s">
        <v>276</v>
      </c>
      <c r="C6" s="262" t="s">
        <v>272</v>
      </c>
      <c r="D6" s="262">
        <v>5</v>
      </c>
      <c r="E6" s="262">
        <v>5</v>
      </c>
      <c r="F6" s="263" t="s">
        <v>270</v>
      </c>
      <c r="G6" s="262" t="s">
        <v>277</v>
      </c>
    </row>
    <row r="7" spans="1:7" ht="60">
      <c r="A7" s="260">
        <v>200</v>
      </c>
      <c r="B7" s="260" t="s">
        <v>278</v>
      </c>
      <c r="C7" s="260" t="s">
        <v>279</v>
      </c>
      <c r="D7" s="260">
        <v>5</v>
      </c>
      <c r="E7" s="260">
        <v>10</v>
      </c>
      <c r="F7" s="261" t="s">
        <v>270</v>
      </c>
      <c r="G7" s="260" t="s">
        <v>280</v>
      </c>
    </row>
    <row r="8" spans="1:7" ht="60">
      <c r="A8" s="262">
        <v>201</v>
      </c>
      <c r="B8" s="262" t="s">
        <v>281</v>
      </c>
      <c r="C8" s="262" t="s">
        <v>279</v>
      </c>
      <c r="D8" s="262">
        <v>5</v>
      </c>
      <c r="E8" s="262">
        <v>5</v>
      </c>
      <c r="F8" s="263" t="s">
        <v>270</v>
      </c>
      <c r="G8" s="262" t="s">
        <v>282</v>
      </c>
    </row>
    <row r="9" spans="1:7" ht="30">
      <c r="A9" s="260">
        <v>202</v>
      </c>
      <c r="B9" s="260" t="s">
        <v>283</v>
      </c>
      <c r="C9" s="260" t="s">
        <v>279</v>
      </c>
      <c r="D9" s="260">
        <v>5</v>
      </c>
      <c r="E9" s="260">
        <v>5</v>
      </c>
      <c r="F9" s="261" t="s">
        <v>270</v>
      </c>
      <c r="G9" s="260" t="s">
        <v>284</v>
      </c>
    </row>
    <row r="10" spans="1:7" ht="75">
      <c r="A10" s="262">
        <v>203</v>
      </c>
      <c r="B10" s="262" t="s">
        <v>285</v>
      </c>
      <c r="C10" s="262" t="s">
        <v>279</v>
      </c>
      <c r="D10" s="262">
        <v>10</v>
      </c>
      <c r="E10" s="262">
        <v>5</v>
      </c>
      <c r="F10" s="263" t="s">
        <v>270</v>
      </c>
      <c r="G10" s="262" t="s">
        <v>286</v>
      </c>
    </row>
    <row r="11" spans="1:7" ht="30">
      <c r="A11" s="260">
        <v>204</v>
      </c>
      <c r="B11" s="260" t="s">
        <v>287</v>
      </c>
      <c r="C11" s="260" t="s">
        <v>279</v>
      </c>
      <c r="D11" s="260">
        <v>5</v>
      </c>
      <c r="E11" s="260">
        <v>5</v>
      </c>
      <c r="F11" s="261" t="s">
        <v>270</v>
      </c>
      <c r="G11" s="260" t="s">
        <v>287</v>
      </c>
    </row>
    <row r="12" spans="1:7" ht="30">
      <c r="A12" s="262">
        <v>205</v>
      </c>
      <c r="B12" s="262" t="s">
        <v>288</v>
      </c>
      <c r="C12" s="262" t="s">
        <v>279</v>
      </c>
      <c r="D12" s="262">
        <v>5</v>
      </c>
      <c r="E12" s="262">
        <v>5</v>
      </c>
      <c r="F12" s="263" t="s">
        <v>270</v>
      </c>
      <c r="G12" s="262" t="s">
        <v>288</v>
      </c>
    </row>
    <row r="13" spans="1:7" ht="30">
      <c r="A13" s="260">
        <v>206</v>
      </c>
      <c r="B13" s="260" t="s">
        <v>289</v>
      </c>
      <c r="C13" s="260" t="s">
        <v>279</v>
      </c>
      <c r="D13" s="260">
        <v>10</v>
      </c>
      <c r="E13" s="260">
        <v>0</v>
      </c>
      <c r="F13" s="261" t="s">
        <v>270</v>
      </c>
      <c r="G13" s="260" t="s">
        <v>289</v>
      </c>
    </row>
    <row r="14" spans="1:7" ht="30">
      <c r="A14" s="262">
        <v>207</v>
      </c>
      <c r="B14" s="262" t="s">
        <v>290</v>
      </c>
      <c r="C14" s="262" t="s">
        <v>279</v>
      </c>
      <c r="D14" s="262">
        <v>10</v>
      </c>
      <c r="E14" s="262">
        <v>0</v>
      </c>
      <c r="F14" s="263" t="s">
        <v>270</v>
      </c>
      <c r="G14" s="262" t="s">
        <v>290</v>
      </c>
    </row>
    <row r="15" spans="1:7" ht="45">
      <c r="A15" s="260">
        <v>208</v>
      </c>
      <c r="B15" s="260" t="s">
        <v>291</v>
      </c>
      <c r="C15" s="260" t="s">
        <v>279</v>
      </c>
      <c r="D15" s="260">
        <v>5</v>
      </c>
      <c r="E15" s="260">
        <v>0</v>
      </c>
      <c r="F15" s="261" t="s">
        <v>270</v>
      </c>
      <c r="G15" s="260" t="s">
        <v>291</v>
      </c>
    </row>
    <row r="16" spans="1:7" ht="45">
      <c r="A16" s="262">
        <v>301</v>
      </c>
      <c r="B16" s="262" t="s">
        <v>292</v>
      </c>
      <c r="C16" s="262" t="s">
        <v>293</v>
      </c>
      <c r="D16" s="262">
        <v>10</v>
      </c>
      <c r="E16" s="262">
        <v>0</v>
      </c>
      <c r="F16" s="263" t="s">
        <v>270</v>
      </c>
      <c r="G16" s="262" t="s">
        <v>294</v>
      </c>
    </row>
    <row r="17" spans="1:7" ht="75">
      <c r="A17" s="260">
        <v>302</v>
      </c>
      <c r="B17" s="260" t="s">
        <v>295</v>
      </c>
      <c r="C17" s="260" t="s">
        <v>293</v>
      </c>
      <c r="D17" s="260">
        <v>10</v>
      </c>
      <c r="E17" s="260">
        <v>0</v>
      </c>
      <c r="F17" s="261" t="s">
        <v>270</v>
      </c>
      <c r="G17" s="260" t="s">
        <v>296</v>
      </c>
    </row>
    <row r="18" spans="1:7" ht="60">
      <c r="A18" s="262">
        <v>303</v>
      </c>
      <c r="B18" s="262" t="s">
        <v>297</v>
      </c>
      <c r="C18" s="262" t="s">
        <v>293</v>
      </c>
      <c r="D18" s="262">
        <v>10</v>
      </c>
      <c r="E18" s="262">
        <v>0</v>
      </c>
      <c r="F18" s="263" t="s">
        <v>270</v>
      </c>
      <c r="G18" s="262" t="s">
        <v>298</v>
      </c>
    </row>
  </sheetData>
  <mergeCells count="1">
    <mergeCell ref="A1:G1"/>
  </mergeCells>
  <hyperlinks>
    <hyperlink ref="F3" r:id="rId1" display="http://hfo.cfo.in.th/Criteria1Dtl.aspx?PID=00"/>
    <hyperlink ref="F4" r:id="rId2" display="http://hfo.cfo.in.th/Criteria1Dtl.aspx?PID=101.1"/>
    <hyperlink ref="F5" r:id="rId3" display="http://hfo.cfo.in.th/Criteria1Dtl.aspx?PID=101.2"/>
    <hyperlink ref="F6" r:id="rId4" display="http://hfo.cfo.in.th/Criteria1Dtl.aspx?PID=102"/>
    <hyperlink ref="F7" r:id="rId5" display="http://hfo.cfo.in.th/Criteria1Dtl.aspx?PID=200"/>
    <hyperlink ref="F8" r:id="rId6" display="http://hfo.cfo.in.th/Criteria1Dtl.aspx?PID=201"/>
    <hyperlink ref="F9" r:id="rId7" display="http://hfo.cfo.in.th/Criteria1Dtl.aspx?PID=202"/>
    <hyperlink ref="F10" r:id="rId8" display="http://hfo.cfo.in.th/Criteria1Dtl.aspx?PID=203"/>
    <hyperlink ref="F11" r:id="rId9" display="http://hfo.cfo.in.th/Criteria1Dtl.aspx?PID=204"/>
    <hyperlink ref="F12" r:id="rId10" display="http://hfo.cfo.in.th/Criteria1Dtl.aspx?PID=205"/>
    <hyperlink ref="F13" r:id="rId11" display="http://hfo.cfo.in.th/Criteria1Dtl.aspx?PID=206"/>
    <hyperlink ref="F14" r:id="rId12" display="http://hfo.cfo.in.th/Criteria1Dtl.aspx?PID=207"/>
    <hyperlink ref="F15" r:id="rId13" display="http://hfo.cfo.in.th/Criteria1Dtl.aspx?PID=208"/>
    <hyperlink ref="F16" r:id="rId14" display="http://hfo.cfo.in.th/Criteria1Dtl.aspx?PID=301"/>
    <hyperlink ref="F17" r:id="rId15" display="http://hfo.cfo.in.th/Criteria1Dtl.aspx?PID=302"/>
    <hyperlink ref="F18" r:id="rId16" display="http://hfo.cfo.in.th/Criteria1Dtl.aspx?PID=303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สรุปสถานะการปี 2557 ก.ย. 2557</vt:lpstr>
      <vt:lpstr>กระดาษทำการวิกฤต 0-7 ระดับ</vt:lpstr>
      <vt:lpstr>คะแนนบัญชี</vt:lpstr>
      <vt:lpstr>รายได้-ค่าใช้จ่าย (Planfin)</vt:lpstr>
      <vt:lpstr>รพสต.อยุธยา</vt:lpstr>
      <vt:lpstr>รพสต.อยุธยา (2)</vt:lpstr>
      <vt:lpstr>เงินบำรุงคงเหลือ</vt:lpstr>
      <vt:lpstr>Sheet2</vt:lpstr>
      <vt:lpstr>Sheet3</vt:lpstr>
      <vt:lpstr>Cmi57</vt:lpstr>
      <vt:lpstr>'รายได้-ค่าใช้จ่าย (Planfin)'!Print_Titles</vt:lpstr>
    </vt:vector>
  </TitlesOfParts>
  <Company>KKD 2011 v1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kit</cp:lastModifiedBy>
  <cp:lastPrinted>2014-09-24T10:21:15Z</cp:lastPrinted>
  <dcterms:created xsi:type="dcterms:W3CDTF">2014-03-03T03:36:18Z</dcterms:created>
  <dcterms:modified xsi:type="dcterms:W3CDTF">2014-12-29T08:42:29Z</dcterms:modified>
</cp:coreProperties>
</file>